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RIESGOS'!$A$7:$V$51</definedName>
    <definedName name="Z_2ADA9B42_7E63_4FBF_BB74_2356C182598B_.wvu.FilterData" localSheetId="5" hidden="1">'PLAN DE RIESGOS'!$A$7:$V$51</definedName>
    <definedName name="Z_7F4E59C1_F56E_4AC9_A342_EB4683C48EAC_.wvu.FilterData" localSheetId="5" hidden="1">'PLAN DE RIESGOS'!$A$7:$V$51</definedName>
    <definedName name="Z_978483BC_D409_474F_A945_365507990453_.wvu.FilterData" localSheetId="5" hidden="1">'PLAN DE RIESGOS'!$A$7:$V$51</definedName>
    <definedName name="Z_AA0AED99_B4F4_4F82_B0CA_F3B33A149D14_.wvu.FilterData" localSheetId="5" hidden="1">'PLAN DE RIESGOS'!$A$7:$V$51</definedName>
    <definedName name="Z_B8197E9B_374A_40CA_BCB1_E5DADF289B8D_.wvu.FilterData" localSheetId="5" hidden="1">'PLAN DE RIESGOS'!$A$7:$V$51</definedName>
    <definedName name="Z_CB169CDE_3FA6_4436_B63C_9DE71E9E3051_.wvu.FilterData" localSheetId="5" hidden="1">'PLAN DE RIESGOS'!$A$7:$V$51</definedName>
    <definedName name="Z_D87BDF36_AB57_4A56_9F10_95B1FB3495CB_.wvu.FilterData" localSheetId="5" hidden="1">'PLAN DE RIESGOS'!$A$7:$V$51</definedName>
    <definedName name="Z_E2F483C2_C1C0_489F_9AF6_CED6E77FAD93_.wvu.FilterData" localSheetId="5" hidden="1">'PLAN DE RIESGOS'!$A$7:$V$51</definedName>
    <definedName name="Z_E594A590_409F_49B4_A9C2_8C56106A0C05_.wvu.FilterData" localSheetId="5" hidden="1">'PLAN DE RIESGOS'!$A$7:$V$51</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<sst xmlns="http://schemas.openxmlformats.org/spreadsheetml/2006/main" count="1078" uniqueCount="563">
  <si>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</si>
  <si>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</si>
  <si>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</si>
  <si>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</si>
  <si>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</si>
  <si>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</si>
  <si>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</si>
  <si>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</si>
  <si>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</si>
  <si>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</si>
  <si>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</si>
  <si>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</si>
  <si>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</si>
  <si>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</si>
  <si>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</si>
  <si>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</si>
  <si>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</si>
  <si>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</si>
  <si>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</si>
  <si>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</si>
  <si>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</si>
  <si>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</si>
  <si>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</si>
  <si>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</si>
  <si>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</si>
  <si>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</si>
  <si>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</si>
  <si>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</si>
  <si>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</si>
  <si>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</si>
  <si>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</si>
  <si>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</si>
  <si>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</si>
  <si>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</si>
  <si>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</si>
  <si>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</si>
  <si>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</si>
  <si>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</si>
  <si>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</si>
  <si>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</si>
  <si>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</si>
  <si>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</si>
  <si>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</si>
  <si>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</si>
  <si>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</si>
  <si>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</si>
  <si>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</si>
  <si>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</si>
  <si>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</si>
  <si>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</si>
  <si>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</si>
  <si>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</si>
  <si>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</si>
  <si>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</si>
  <si>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</si>
  <si>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</si>
  <si>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</si>
  <si>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</si>
  <si>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</si>
  <si>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</si>
  <si>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</si>
  <si>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</si>
  <si>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</si>
  <si>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</si>
  <si>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</si>
  <si>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</si>
  <si>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</si>
  <si>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</si>
  <si>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</si>
  <si>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</si>
  <si>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</si>
  <si>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</si>
  <si>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</si>
  <si>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</si>
  <si>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</si>
  <si>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</si>
  <si>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</si>
  <si>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</si>
  <si>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</si>
  <si>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</si>
  <si>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</si>
  <si>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</si>
  <si>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</si>
  <si>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</si>
  <si>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</si>
  <si>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</si>
  <si>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</si>
  <si>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</si>
  <si>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</si>
  <si>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</si>
  <si>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</si>
  <si>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</si>
  <si>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</si>
  <si>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</si>
  <si>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</si>
  <si>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</si>
  <si>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</si>
  <si>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</si>
  <si>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</si>
  <si>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</si>
  <si>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</si>
  <si>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</si>
  <si>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</si>
  <si>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</si>
  <si>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</si>
  <si>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</si>
  <si>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</si>
  <si>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</si>
  <si>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</si>
  <si>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</si>
  <si>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</si>
  <si>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</si>
  <si>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</si>
  <si>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</si>
  <si>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</si>
  <si>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</si>
  <si>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</si>
  <si>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</si>
  <si>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</si>
  <si>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</si>
  <si>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</si>
  <si>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</si>
  <si>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</si>
  <si>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</si>
  <si>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</si>
  <si>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</si>
  <si>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</si>
  <si>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</si>
  <si>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</si>
  <si>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</si>
  <si>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</si>
  <si>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</si>
  <si>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</si>
  <si>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</si>
  <si>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</si>
  <si>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</si>
  <si>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</si>
  <si>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</si>
  <si>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</si>
  <si>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</si>
  <si>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</si>
  <si>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</si>
  <si>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</si>
  <si>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</si>
  <si>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</si>
  <si>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</si>
  <si>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</si>
  <si>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</si>
  <si>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</si>
  <si>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</si>
  <si>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</si>
  <si>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</si>
  <si>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</si>
  <si>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</si>
  <si>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</si>
  <si>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</si>
  <si>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</si>
  <si>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</si>
  <si>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</si>
  <si>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</si>
  <si>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</si>
  <si>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</si>
  <si>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</si>
  <si>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</si>
  <si>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</si>
  <si>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</si>
  <si>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</si>
  <si>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</si>
  <si>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</si>
  <si>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</si>
  <si>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</si>
  <si>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</si>
  <si>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</si>
  <si>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</si>
  <si>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</si>
  <si>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</si>
  <si>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</si>
  <si>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</si>
  <si>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</si>
  <si>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</si>
  <si>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</si>
  <si>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</si>
  <si>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</si>
  <si>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</si>
  <si>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</si>
  <si>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</si>
  <si>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</si>
  <si>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</si>
  <si>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</si>
  <si>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</si>
  <si>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</si>
  <si>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</si>
  <si>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</si>
  <si>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</si>
  <si>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</si>
  <si>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</si>
  <si>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</si>
  <si>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</si>
  <si>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</si>
  <si>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</si>
  <si>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</si>
  <si>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</si>
  <si>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</si>
  <si>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</si>
  <si>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</si>
  <si>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</si>
  <si>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</si>
  <si>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</si>
  <si>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</si>
  <si>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</si>
  <si>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</si>
  <si>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</si>
  <si>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</si>
  <si>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</si>
  <si>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</si>
  <si>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</si>
  <si>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</si>
  <si>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</si>
  <si>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</si>
  <si>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</si>
  <si>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</si>
  <si>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</si>
  <si>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</si>
  <si>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</si>
  <si>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</si>
  <si>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</si>
  <si>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</si>
  <si>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</si>
  <si>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</si>
  <si>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</si>
  <si>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</si>
  <si>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</si>
  <si>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</si>
  <si>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</si>
  <si>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</si>
  <si>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</si>
  <si>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</si>
  <si>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</si>
  <si>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</si>
  <si>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</si>
  <si>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</si>
  <si>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</si>
  <si>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</si>
  <si>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</si>
  <si>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</si>
  <si>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</si>
  <si>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</si>
  <si>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</si>
  <si>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</si>
  <si>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</si>
  <si>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</si>
  <si>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</si>
  <si>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</si>
  <si>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</si>
  <si>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</si>
  <si>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</si>
  <si>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</si>
  <si>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</si>
  <si>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</si>
  <si>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</si>
  <si>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</si>
  <si>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</si>
  <si>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</si>
  <si>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</si>
  <si>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</si>
  <si>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</si>
  <si>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</si>
  <si>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</si>
  <si>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</si>
  <si>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</si>
  <si>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</si>
  <si>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</si>
  <si>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</si>
  <si>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</si>
  <si>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</si>
  <si>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INCREMENTO EN EL NÚMERO DE PQRSD A NIVEL NACIONAL </t>
  </si>
  <si>
    <t>JEFE GIT GESTION DOCUMENTAL/ PROFESIONAL 1</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</si>
  <si>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</si>
  <si>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</si>
  <si>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</si>
  <si>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</si>
  <si>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</si>
  <si>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</si>
  <si>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</si>
  <si>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</si>
  <si>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</si>
  <si>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</si>
  <si>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</si>
  <si>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</si>
  <si>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</si>
  <si>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</si>
  <si>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</si>
  <si>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</si>
  <si>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</si>
  <si>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</si>
  <si>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</si>
  <si>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</si>
  <si>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</si>
  <si>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</si>
  <si>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</si>
  <si>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</si>
  <si>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</si>
  <si>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</si>
  <si>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</si>
  <si>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</si>
  <si>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</si>
  <si>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</si>
  <si>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</si>
  <si>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</si>
  <si>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</si>
  <si>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</si>
  <si>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</si>
  <si>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</si>
  <si>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</si>
  <si>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</si>
  <si>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</si>
  <si>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</si>
  <si>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</si>
  <si>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</si>
  <si>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</si>
  <si>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</si>
  <si>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</si>
  <si>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</si>
  <si>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</si>
  <si>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</si>
  <si>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</si>
  <si>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</si>
  <si>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</si>
  <si>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</si>
  <si>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</si>
  <si>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</si>
  <si>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</si>
  <si>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</si>
  <si>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</si>
  <si>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</si>
  <si>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</si>
  <si>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</si>
  <si>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</si>
  <si>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</si>
  <si>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</si>
  <si>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</si>
  <si>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</si>
  <si>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</si>
  <si>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</si>
  <si>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</si>
  <si>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</si>
  <si>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</si>
  <si>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</si>
  <si>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</si>
  <si>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</si>
  <si>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</si>
  <si>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</si>
  <si>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</si>
  <si>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</si>
  <si>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</si>
  <si>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</si>
  <si>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</si>
  <si>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</si>
  <si>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</si>
  <si>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</si>
  <si>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</si>
  <si>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</si>
  <si>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</si>
  <si>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</si>
  <si>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</si>
  <si>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</si>
  <si>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</si>
  <si>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</si>
  <si>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</si>
  <si>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</si>
  <si>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</si>
  <si>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</si>
  <si>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</si>
  <si>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</si>
  <si>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</si>
  <si>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</si>
  <si>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</si>
  <si>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</si>
  <si>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</si>
  <si>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</si>
  <si>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</si>
  <si>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</si>
  <si>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</si>
  <si>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</si>
  <si>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</si>
  <si>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</si>
  <si>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</si>
  <si>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</si>
  <si>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</si>
  <si>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</si>
  <si>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</si>
  <si>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</si>
  <si>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</si>
  <si>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</si>
  <si>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</si>
  <si>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</si>
  <si>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</si>
  <si>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</si>
  <si>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</si>
  <si>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</si>
  <si>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</si>
  <si>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</si>
  <si>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</si>
  <si>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</si>
  <si>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</si>
  <si>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</si>
  <si>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</si>
  <si>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</si>
  <si>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</si>
  <si>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</si>
  <si>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</si>
  <si>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</si>
  <si>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</si>
  <si>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</si>
  <si>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</si>
  <si>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</si>
  <si>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</si>
  <si>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</si>
  <si>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</si>
  <si>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</si>
  <si>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</si>
  <si>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</si>
  <si>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</si>
  <si>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</si>
  <si>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</si>
  <si>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</si>
  <si>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</si>
  <si>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</si>
  <si>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</si>
  <si>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</si>
  <si>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</si>
  <si>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</si>
  <si>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</si>
  <si>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</si>
  <si>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</si>
  <si>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</si>
  <si>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</si>
  <si>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</si>
  <si>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</si>
  <si>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</si>
  <si>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</si>
  <si>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</si>
  <si>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</si>
  <si>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</si>
  <si>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</si>
  <si>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</si>
  <si>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</si>
  <si>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</si>
  <si>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</si>
  <si>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</si>
  <si>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</si>
  <si>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</si>
  <si>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RELIZAR MESA DE TRABAJO CON EL LIDER RESPONSABLE DE LAS AUDITORIAS DE LA ENTIDAD PARA L ELABORACION DEL DOCUMENTO COMO RESPONSABLE DE LA OFICINA DE PLANEACION Y DAR TRAMITE A LA ELIMINACION DEL PROCEDIMIENTO EN RESPONSABILIDAD DE LA OFICNA DE CONTROL INTERNO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</si>
  <si>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</si>
  <si>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</si>
  <si>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</si>
  <si>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</si>
  <si>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</si>
  <si>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</si>
  <si>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</si>
  <si>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</si>
  <si>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</si>
  <si>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</si>
  <si>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</si>
  <si>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</si>
  <si>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</si>
  <si>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</si>
  <si>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</si>
  <si>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</si>
  <si>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</si>
  <si>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</si>
  <si>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</si>
  <si>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</si>
  <si>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</si>
  <si>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</si>
  <si>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</si>
  <si>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CA01917-P</t>
  </si>
  <si>
    <t>CA02215-P</t>
  </si>
  <si>
    <t>POSIBLE MEDICIÓN INADECUADA DEL INDICADOR ESTRATÉGICO DEL PROCESO GESTIÓN FINANCIERA</t>
  </si>
  <si>
    <t xml:space="preserve">REALIZAR UNA ADECUADA Y COMPLETA REVISIÓN Y ACTUALIZACIÓN DE INDICADORES DE GESTIÓN DEL PROCESO </t>
  </si>
  <si>
    <t>p</t>
  </si>
  <si>
    <t>si</t>
  </si>
  <si>
    <t>Se efectuó solicitud de actualización de las TRD de la Subdirección Financiera mediante memorandos No. SFI-20184000023223 del 02 de marzo de 2018 y SFI-20184000029673 del 21 de marzo de 2018. Queda pendiente efectuar mesa de trabajo con el GIT de Atención al Ciudadano y Gestión Documental en el mes de mayo de 2018 de acuerdo a cronograma establecido en Memorando No. GUD -20182200019653 del 22 de Febrero de 2018.Las evidencias se encuentran en la carpeta soporte de la Subdirección Financiera - EVIDENCIAS PLANES SISTEMA INTEGRAL DE GESTIÓN.</t>
  </si>
  <si>
    <t>Se efectuó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 Las evidencias se encuentran en la carpeta soporte de la Subdirección Financiera - EVIDENCIAS PLANES SISTEMA INTEGRAL DE GESTIÓN.</t>
  </si>
  <si>
    <t xml:space="preserve">De acuerdo con los procedimientos suceptibles a ser actualiazados para la subdireccion financiera para un total de 39 procedimientos y solo se han actualizado 19, se procedio a realziar acta de compromiso para su avance. Según se evidencia en carpeta TRD 4005203 INFORME DE GESTION </t>
  </si>
  <si>
    <t>Los procedimientos de la actualizacion de las TRD se encuentran a la espera de aprobacion por parte del Archivo General de la Nacion por ende el proceso de Gestion Documental realizo el memorando SEG-20182200085363 para la   solicitud de  un Archivista  con el fin de presentar las propuestas de actualizacion de las TRD de la divisiones  al AGN ya que por el Acuerdo N° 004 del 15 marzo del 2013  deben ser sustentadas y presentadas  por un especialista en archivos.</t>
  </si>
  <si>
    <t xml:space="preserve">La Guía PARA LA RECUPERACIÓN DE DOCUMENTOS DETERIORADOS POR INUNDACIONES fue unificada por linimientos  del revisor tecnico de la oficina asesora de planeacion y sistemas con el plan de conservacion documental,  fue aprobado por medio de resolución 1124 del 29/06/2018   y socializado el dia 23 de agosto por el profesional de gestion documental. </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</si>
  <si>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</si>
  <si>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</si>
  <si>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</si>
  <si>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se ha iniciado la ejecución de la meta</t>
  </si>
  <si>
    <t>El proceso de atencion al ciudado cuenta con una funcionaria que se encarga de atender las llamdas entrantes y salientes en el Call Center, mediante reunion programada por secretaria general se llego al acuerdo de la planeacion que corresponde a la adecuacion de las instalaciones que corresponden al mismo, de la cual se concluyo que  sera ejecutado para los inicios del año 2019 con los  recursos tecnologicos necesarios.</t>
  </si>
  <si>
    <t>Se procedio a realizar los ajuestes solicitados al documento Plan Estratégico por parte del revision técnico, pero a la fecha no se tiene definido en la entidad un contexto estratégico teniendo en cuenta los cambios de la entidad, por tal motivo dificulta realizar algunos de los ajustes al documento.</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</si>
  <si>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</si>
  <si>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Esta actividad depende de la anterior.</t>
  </si>
  <si>
    <t>Se realizaron los ajustes solicitados por la revisora técnica a las fichas técnicas - Anexos del Manual con el Proceso Gestión Prestaciones Económicas, Atención al Ciudadano y Gestión Servicios de Salud. No se terminó la mesa de trabajo programada con el responsable del Proceso Gestión Prestaciones económicas por que el coordinador del proceso manifestó que debía preguntarle al equipo de trabajo para terminar dichas actualizaciones</t>
  </si>
  <si>
    <t>Se esta realizando la actualización del procedimiento ESDESOPSPT14 - Formulación, Administración Y Seguimiento Del Plan Anticorrupción Y De Atención Al Ciudadano  el cual será radicado en la Oficina Asesora de Planeación y Sistemas para realizarle revisión técnica</t>
  </si>
  <si>
    <t>Mediante el Decreto No 4747 de 2007, en el capitulo III "dicha verificacion podra hacerse a traves del documento de identidad o cualquier otro mecanismo tecnologico que permita demostrarla y solo podra exigirse adicionalemente el carnet que demuestre la afiliacion cuando la entidad responsable del pago este obligada a entregarlo y el usuario lo porte" por tal razon no es obligatorio el uso de carnet para la atencion a los servicios de Salud.</t>
  </si>
  <si>
    <t xml:space="preserve">la Ficha de Caracterizacion del proceso fue devuelta para ajustes por la oficina OPS, asi mismo la funcionaria encargada de la actualizacion solicito al revisior tecnico una mesa de tabajo la cual no se ha llevado a cabo, por que la oficina esta a la espera de los nuevos lineamientos.SE PUEDE EVIDENCIAR EN EL CORREO ELECTRONICO indirai@fondo </t>
  </si>
  <si>
    <t>el procedimiento habia sido enviado a trasversalidad  y fue enviado a comite, pero teniendo en cuenta el cambio de subdirectores se devolvio para revision del nombrado actualmente en encargo para su revision nuevamente. Se puede evidenciar en correo electronico indirai@fondo del 20 de Septiembre del 2018.</t>
  </si>
  <si>
    <t xml:space="preserve">El proceso seguimiento y Evaluación Independiente, se encuentra actualizando la ficha de caracterización del proceso, se espera en el IV cuatrimestre se encuentre debidamente actualizada. </t>
  </si>
  <si>
    <t xml:space="preserve">El proceso seguimiento y Evaluación Independiente,ha reiterado a la dirección general, la necesidad de contratacion de una secretaria para que se encargue del archivo del proceso, sin embargo a la fecha no sea contratado el personal para la realización de esta tarea. </t>
  </si>
  <si>
    <t xml:space="preserve">El grupo de trabajo de control interno, solicitó mediante memorando GCI 20181100030423, de fecha 22/03/18, se efectuen las gestiones para que por parte de la ofina de planeación se actualice el procedimiento y pueda ser trasladado a la oficna de planeación y sistemas teniendo en cuenta que los mismos son los que realizan la auditorias de calidad, a la fecha no se ha recido respeustapor parte de la  misma. </t>
  </si>
  <si>
    <t xml:space="preserve">El proceso seguimiento y evaluación independiente, en los seguimiento que ha realizado a los prooducto no conformes ha verificado que lo mismo no tengan mas de un año para poder levartle una no conformidad, sin embargo los productos no conformes dectectados son verificados y correjidos por los proceso una vez se realiza el seguimiento por l control interno. </t>
  </si>
  <si>
    <t xml:space="preserve">En el III trimestre del 2018 se continua con el plan de contingencia iniciado por la Dirección General y en el cual se proponen liquidar 1036 contratos   de las vigencias 2014, 2015, 2016 que se encontraban sin liquidar pero que segun los lilneamientos legales establecidos y según la guia Colombia Compra  aun estan dentro del término legal para el respectivo trámite. Al II trimestre de 2018 se habian liquidado 320 contratos. De las metas planteadas para liquidar contratos se ha dado cumplimiento en un 69 % con 716 contratos liquidados hasta el III trimestredel presente año. Se ha venido avanzando en la medida en que la documentación requerida ha sido entregada en el tiempo que se disponen por parte de las diferentes dependencias. Esta información puede ser evidenciada en base de datos manejada por la coordinadora de liquidaciones y que fue entregada en el informe de gestión a corte 31 de julio de 2018. </t>
  </si>
  <si>
    <t xml:space="preserve">El proceso Gestión  Bienes Transferidos  esta actualmente  organizando EL ARCHIVO DE GESTION DEL PROCESO DE ACUERDO A LA TRD ASIGNADA solo falta un archivador </t>
  </si>
  <si>
    <t xml:space="preserve">Al tercer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</si>
  <si>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A la fecha se realizo mesa de trabajo con la funcionaria de la oficina ops encargada de la matriz de riesgo en la cual se definió la parte de anticorrupción, sin embargo se se encuentra a la espera de aprobación por el comité de gestión, para su respectiva implementación y levantamiento de los riegos  SE PUEDE EVIDENCIAR EN LA OFICINA OPS CON LA FUNCIONARIA ENCARGADA DE SU ACTUALIZACION.</t>
  </si>
  <si>
    <t>El proceso de Atención al Ciudadano en compañía de los asesores de Dirección General esta adelantando a traves de mesas de trabajo un proceso de seguimiento mes a mes del año 2017 y 2018 de las quejas en cada una PUNTOS ADMINISTRATIVOS FUERA DE BOGOTA , en el cual se realiza una comparación para validar donde se esta generando la falla en la demora de las PQ|RS presentadas por los ciudadanos. De igual forma se esta realizando un seguimiento diario en donde se envía correo a cada una de las Divisones para su respectiva gestión y seguimiento a las quejas que se encuentran abierta, evidencia consignada en los equipos de los funcionarios Yerime Gómez reina y Francisco Rangel Camacho</t>
  </si>
  <si>
    <t xml:space="preserve">Durante el III trimetre de la vigencia se actualizo el procedimiento seguimiento y evaluacion a los proceso a los proceso, el cual esta listo para presentarlo a la oficina Asesora de planeacion y sistema. </t>
  </si>
  <si>
    <t xml:space="preserve">En el III trimestre de  la vigencia la guia de administraccion de riesgos se le realizaron ajustes por actualizaciónes de emitidas por el DAFP en agosto del 2018. </t>
  </si>
  <si>
    <t xml:space="preserve">en el III Trimestre de la vigencia los procedimientos de los indicadores por proceso y estrategicos se le realizaron  ajustes  por parte del proceso documeto que se puede verificar en el equipo de computo de la funcionaria -Ilba Corredor Leiva Profesional Administrativa
  </t>
  </si>
  <si>
    <t>Durante el III trimestre de la vigencia no se logro avance debido a que no se tienen los lineamientos claros de como establecer indicadores al sistema de gestion y como medir la eficacia del proceso de medicion y mejora.</t>
  </si>
  <si>
    <t>La accion propuesta para el riesgo, se encuentra en analisis puesto que no es claro, ya que La entidad cuenta con la politica de seguridad, donde se informa que de haber  incumplimiento con las normas de la politica según sea el caso, dara lugar para abrir un proceso disciplinario de medidas correctivas o penales si asi lo ameritan. La evidencia se encuenta en lla pagina del FPS y en el equipo del funcionario Sol Cure</t>
  </si>
  <si>
    <t>La entidad cuenta con el plan de contingencias  y la matriz de riezgos en donde se especifica que acciones se deben  tomar ante la posible materilización de estos. La evidencia se encuentra en el  equipo del funcionario Sol Cure</t>
  </si>
  <si>
    <t>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
Actualmente el grupo de la oficina de planeación y sistemas, se encuentra verificando dentro de los mantenimientos programados, que los equipos cuenten con el antivirus y con la herramienta de seguridad (PCsecure)Las evidencias se encuentran en los equipos de los funcionarios Sol Cure y Rosmel Acosta</t>
  </si>
  <si>
    <t>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
Actualmente el grupo de la oficina de planeación y sistemas, se encuentra verificando dentro de los mantenimientos programados, que los equipos cuenten con el antivirus y con la herramienta de seguridad (PCsecure)
Para la adquisisción de las licencias pendientes el encargado de seguridad envío un correo informando al asesor de la oficna de planeación y sistemas junto con la cotización.
Las evidencias se encuentran en los equipos de los funcionarios Sol Cure y Rosmel Acosta</t>
  </si>
  <si>
    <t>LA oficna de planeación y sistemas, elaboro un plan de mantenimiento para ser ejecutado por el grupo de apoyo del proceso TICS, el cual tiene como meta realizar los mantenimientos durante los meses de octubre y noviembre del 2018. La evidencia se encuentra en el equipo del funcionario Rosmel Acosta.</t>
  </si>
  <si>
    <t>La entidad de acuerdo a los analisis y evaluación de riesgos, ha seleccionado estrategias de continuidad para el proceso de TICS. La evidencia se encuentra en el equipo del funcionario Sol Cure</t>
  </si>
  <si>
    <t>La entidad actualmente se encuentra en la actualización del analisis de riesgos y tiene el plan de contingencia TIC. La evidencia se encuentra en el equpio del Funcionario Sol Cure</t>
  </si>
  <si>
    <t>El proceso de Gestión TICS, realizo el plan de mantenimiento que se encuentra en ejecución, las evidencias se encuentran enel equipo del funcionario Rosmel Acosta</t>
  </si>
  <si>
    <t xml:space="preserve">A la fecha de seguimiento se evidencia que el proceso se encuntra realizando modificaciones a la guia de administración de riesgos para efectuar su aprobación por parte del comité. </t>
  </si>
  <si>
    <t>ABIERTO</t>
  </si>
  <si>
    <t>NO</t>
  </si>
  <si>
    <t>18!10/18</t>
  </si>
  <si>
    <t>MARIA FRAGOZO</t>
  </si>
  <si>
    <t>A la fecha de seguimiento se evidencia que el proceso realizó los ajustes soc}licitados al documento  Plan Estratégico por parte del revision técnico, pero a la fecha no se tiene definido en la entidad un contexto estratégico teniendo en cuenta los cambios de la entidad,</t>
  </si>
  <si>
    <t>A la fecha de seguimiento se evidencia que 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t>
  </si>
  <si>
    <t>A la fecha de seguimiento se evidencia que el proceso realizó mesa de trabajo con los procesos de Proceso Gestión Prestaciones Económicas, Atención al Ciudadano y Gestión Servicios de Salud, para realizar la actualización de los anexos del  Manual de calidad sin embargo no se ha terminar las mesas de trabajo para realizar dichas actualizaciones.</t>
  </si>
  <si>
    <t>A la fecha de seguimiento se evidencia que Se esta realizando la actualización del procedimiento ESDESOPSPT14 - Formulación, Administración Y Seguimiento Del Plan Anticorrupción Y De Atención Al Ciudadano  el cual será radicado en la Oficina Asesora de Planeación y Sistemas para realizarle revisión técnica</t>
  </si>
  <si>
    <t xml:space="preserve">A la fecha de seguimiento se evidencia que La accion propuesta para el riesgo, se encuentra en analisis puesto que no es claro, ya que La entidad cuenta con la politica de seguridad, donde se informa que de haber  incumplimiento con las normas de la politica según sea el caso, dara lugar para abrir un proceso disciplinario de medidas correctivas o penales si asi lo ameritan.  </t>
  </si>
  <si>
    <t>A la fecha de seguimiento se evidencia que La entidad cuenta con el plan de contingencias  y la matriz de riezgos en donde se especifica que acciones se deben  tomar ante la posible materilización de estos.</t>
  </si>
  <si>
    <t>A la fecha de seguimiento se evidencia que 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
Actualmente el grupo de la oficina de planeación y sistemas, se encuentra verificando dentro de los mantenimientos programados, que los equipos cuenten con el antivirus y con la herramienta de seguridad (PCsecure)</t>
  </si>
  <si>
    <t>a la fecha de seguimiento se evidencia que que 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
Actualmente el grupo de la oficina de planeación y sistemas, se encuentra verificando dentro de los mantenimientos programados, que los equipos cuenten con el antivirus y con la herramienta de seguridad (PCsecure)</t>
  </si>
  <si>
    <t>A la fecha de seguimiento se evidencia que la oficna de planeación y sistemas elaboro elaboro un plan de mantenimiento para ser ejecutado por el grupo de apoyo del proceso TICS, el cual tiene como meta realizar los mantenimientos durante los meses de octubre y noviembre del 2018.</t>
  </si>
  <si>
    <t>A la fecha de seguimiento se evidencia que La entidad de acuerdo a los analisis y evaluación de riesgos, ha seleccionado estrategias de continuidad para el proceso de TICS.</t>
  </si>
  <si>
    <t xml:space="preserve">A la fecha de seguimiento se evidencia que La entidad actualmente se encuentra en la actualización del analisis de riesgos y tiene el plan de contingencia TIC. </t>
  </si>
  <si>
    <t>A la fecha de seguimiento se evidencia que El proceso de Gestión TICS, realizo el plan de mantenimiento que se encuentra en ejecución.</t>
  </si>
  <si>
    <t>a la fecha de seguimiento se evidencia que el proceso de medición y mejora no ha avanzado en la actividad, se recomienda redefinir la meta con el fin de avanzar en el hallazgos plamasdo en el PMR.</t>
  </si>
  <si>
    <t>A la fecha de seguimiento se evidencia que Los procedimientos de la actualizacion de las TRD se encuentran a la espera de aprobacion por parte del Archivo General de la Nacion por ende el proceso de Gestion Documental realizo el memorando SEG-20182200085363 para la   solicitud de  un Archivista  con el fin de presentar las propuestas de actualizacion de las TRD de la divisiones  al AGN ya que por el Acuerdo N° 004 del 15 marzo del 2013  deben ser sustentadas y presentadas  por un especialista en archivos.</t>
  </si>
  <si>
    <t xml:space="preserve">A la fecha de seguimiento se evidencia la aprobación de La Guía PARA LA RECUPERACIÓN DE DOCUMENTOS DETERIORADOS POR INUNDACIONES 1124 del 29/06/2018   y socializado el dia 23 de agosto por el profesional de gestion documental. </t>
  </si>
  <si>
    <t>CERRADO</t>
  </si>
  <si>
    <t xml:space="preserve">SI SE ESTABLECE EFICACIA DE LA ACCIÓN TENIENDO EN CUENTA QUE EL PROCESO REALIZÓ TODAS LAS GESTIONES NECESARIAS PARA LA APROBACIÓN DE LA Guía PARA LA RECUPERACIÓN DE DOCUMENTOS DETERIORADOS POR INUNDACIONES   </t>
  </si>
  <si>
    <t>A la fecha de seguimiento se evidencia que  El proceso de atencion al ciudado cuenta con una funcionaria que se encarga de atender las llamdas entrantes y salientes en el Call Center, mediante reunion programada por secretaria general se llego al acuerdo de la planeacion que corresponde a la adecuacion de las instalaciones que corresponden al mismo, de la cual se concluyo que  sera ejecutado para los inicios del año 2019 con los  recursos tecnologicos necesarios.</t>
  </si>
  <si>
    <t xml:space="preserve">A la fecha de seguimiento se evidencia que la ficha de caracterización del proceso de servicios de salud envio la ficha de caracterización a revisión tecnica, sin embargo fue devuelta por los funcionarios de planeación para realizar los ajustes necesarios a la fecha el proceso soclitó una mesa de trabajo la cual no se ha llevado a cabo. </t>
  </si>
  <si>
    <t xml:space="preserve">A la fecha de seguimiento se evidencia que el procedimiento habia sido enviado a trasversalidad  y fue enviado a comite, pero teniendo en cuenta el cambio de subdirectores se devolvio para revision del nombrado actualmente en encargo para su revision nuevamente. </t>
  </si>
  <si>
    <t>A la fecha de seguimiento se evidencia que Se efectuó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t>
  </si>
  <si>
    <t>A la fecha de seguimiento se evidencia que de acuerdo con los procedimientos suceptibles a ser actualiazados para la subdireccion financiera para un total de 39 procedimientos y solo se han actualizado 19, se procedio a realziar acta de compromiso para su avance.</t>
  </si>
  <si>
    <t xml:space="preserve">A la fecha de seguimiento se evidencia  que el grupo interno de trabajo de Bienes, Compras y Servicios Administrativos no ha avnazado en la entidad desde la vigencia 2017,  se a enviado memorando parte de Control Interno a fin de que se  el proceso pueda redefinir las metas que se necuentran en este plan y poder subsananarlas y cerrar los hallazgos,  no ha tenido respuesta por parte del mismo y no han avanzado en los hallazgos plasmados en el PMR.  </t>
  </si>
  <si>
    <t xml:space="preserve">A la fecha de seguimiento se evidencia que El proceso Gestión  Bienes Transferidos  esta actualmente  organizando EL ARCHIVO DE GESTION DEL PROCESO DE ACUERDO A LA TRD ASIGNADA solo falta un archivador </t>
  </si>
  <si>
    <t xml:space="preserve">A la fecha de seguimiento se evidencia que que el proceso Gestión  Bienes Transferidos de  no ha avnazado en la entidad desde la vigencia 2017,  se a enviado memorando parte de Control Interno a fin de que se  el proceso pueda redefinir las metas que se necuentran en este plan y poder subsananarlas y cerrar los hallazgos,  no ha tenido respuesta por parte del mismo y no han avanzado en los hallazgos plasmados en el PMR.  </t>
  </si>
  <si>
    <t>A la fecha de seguimiento se evidencia que el proceso  realizo mesa de trabajo con la funcionaria de la oficina ops encargada de la matriz de riesgo en la cual se definió la parte de anticorrupción, sin embargo se se encuentra a la espera de aprobación por el comité de gestión, para su respectiva implementación y levantamiento de los riegos.</t>
  </si>
  <si>
    <t>A la fecha de seguimiento se evidencia que n el III trimestre del 2018 se continua con el plan de contingencia iniciado por la Dirección General y en el cual se proponen liquidar 1036 contratos   de las vigencias 2014, 2015, 2016 que se encontraban sin liquidar pero que segun los lilneamientos legales establecidos y según la guia Colombia Compra  aun estan dentro del término legal para el respectivo trámite. Al II trimestre de 2018 se habian liquidado 320 contratos. De las metas planteadas para liquidar contratos se ha dado cumplimiento en un 69 % con 716 contratos liquidados hasta el III trimestredel presente año. Se ha venido avanzando en la medida en que la documentación requerida ha sido entregada en el tiempo que se disponen por parte de las diferentes dependencias.</t>
  </si>
  <si>
    <t>se evidenció que la fincha de caracterización se encuentra en ajuste por parte de la oficina de control interno.</t>
  </si>
  <si>
    <t xml:space="preserve">Se evidencia que el grupo de trabajo de Control Interno,  la fecha no ha recibido respuesta por parte de la dirección general, se han enviado memorandos solicitando personal para efectuar dichas funciones, teniendo en cuenta que solo se encuentra con dos profesionales y no han podido ejecutar dicha tarea. </t>
  </si>
  <si>
    <t xml:space="preserve">ABIERTO </t>
  </si>
  <si>
    <t xml:space="preserve">ISVAN OVALLE </t>
  </si>
  <si>
    <t>ISVAN OVALLE</t>
  </si>
  <si>
    <t xml:space="preserve">A la fecha de seguimiento se evidencia que el proceso de atención al ciudadano se ecuentra adelantando mesas de trabajo con un proceso de seguimiento mes a mes del año 2017 y 2018 de las quejas en cada una PUNTOS ADMINISTRATIVOS FUERA DE BOGOTA , en el cual se realiza una comparación para validar donde se esta generando la falla en la demora de las PQ|RS presentadas por los ciudadanos., se ha tenido un avance con las PQRS. </t>
  </si>
  <si>
    <t xml:space="preserve">NO </t>
  </si>
  <si>
    <t>A la fecha de seguimiento se evidencia que Mediante el Decreto No 4747 de 2007, en el capitulo III "dicha verificacion podra hacerse a traves del documento de identidad o cualquier otro mecanismo tecnologico que permita demostrarla y solo podra exigirse adicionalemente el carnet que demuestre la afiliacion cuando la entidad responsable del pago este obligada a entregarlo y el usuario lo porte" por tal razon no es obligatorio el uso de carnet para la atencion a los servicios de Salud, sin mbargo no se podra establer eficacia de la acción hasta tanto no se elimine el procedimiento.</t>
  </si>
  <si>
    <t>A la fecha de seguimiento se evidencia que el proceso de recursos financieros efectuo solictud de actualización del as TRD sin embargo no se ha podido efectuar la actualización de las misams en razó a que se ecunetran pendiente por efectuar mesas de trabajo GIT de Atención al Ciudadano y Gestión Documental.</t>
  </si>
  <si>
    <t xml:space="preserve">A la fecha de seguimiento se evidencia que Durante el III trimetre de la vigencia se actualizo el procedimiento seguimiento y evaluacion a los proceso a los proceso, el cual esta listo para presentarlo a la oficina Asesora de planeacion y sistema.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</si>
</sst>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s>
  <fonts count="73">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b/>
      <sz val="10"/>
      <color theme="1" tint="0.4999800026416778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style="double">
        <color theme="7" tint="-0.24993999302387238"/>
      </top>
      <bottom/>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477">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lignment horizontal="center" vertical="center"/>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5" fillId="0" borderId="14"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0" borderId="0" xfId="0" applyFill="1" applyBorder="1" applyAlignment="1" applyProtection="1">
      <alignment wrapText="1"/>
      <protection/>
    </xf>
    <xf numFmtId="0" fontId="0" fillId="38"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0" fontId="5" fillId="19" borderId="11" xfId="0" applyFont="1" applyFill="1" applyBorder="1" applyAlignment="1" applyProtection="1">
      <alignment horizontal="center" vertical="center" wrapText="1"/>
      <protection/>
    </xf>
    <xf numFmtId="0" fontId="0" fillId="9" borderId="0" xfId="0" applyFill="1" applyAlignment="1" applyProtection="1">
      <alignment/>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6" fillId="9" borderId="11" xfId="57" applyFont="1" applyFill="1" applyBorder="1" applyAlignment="1" applyProtection="1">
      <alignment horizontal="center" vertical="center"/>
      <protection/>
    </xf>
    <xf numFmtId="14" fontId="66" fillId="9" borderId="11" xfId="57" applyNumberFormat="1" applyFont="1" applyFill="1" applyBorder="1" applyAlignment="1" applyProtection="1">
      <alignment horizontal="center" vertical="center"/>
      <protection/>
    </xf>
    <xf numFmtId="0" fontId="5" fillId="9" borderId="11" xfId="0" applyFont="1" applyFill="1" applyBorder="1" applyAlignment="1" applyProtection="1">
      <alignment horizontal="justify" vertical="center" wrapText="1"/>
      <protection/>
    </xf>
    <xf numFmtId="14" fontId="66"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14" fontId="66" fillId="13" borderId="11" xfId="57" applyNumberFormat="1" applyFont="1" applyFill="1" applyBorder="1" applyAlignment="1" applyProtection="1">
      <alignment horizontal="center" vertical="center"/>
      <protection/>
    </xf>
    <xf numFmtId="0" fontId="5" fillId="13" borderId="11" xfId="0" applyFont="1" applyFill="1" applyBorder="1" applyAlignment="1" applyProtection="1">
      <alignment horizontal="justify" vertical="center" wrapText="1"/>
      <protection/>
    </xf>
    <xf numFmtId="0" fontId="5" fillId="13" borderId="11" xfId="0" applyNumberFormat="1" applyFont="1" applyFill="1" applyBorder="1" applyAlignment="1" applyProtection="1">
      <alignment horizontal="center" vertical="center" wrapText="1"/>
      <protection/>
    </xf>
    <xf numFmtId="186" fontId="5" fillId="11" borderId="11" xfId="0" applyNumberFormat="1" applyFont="1" applyFill="1" applyBorder="1" applyAlignment="1" applyProtection="1">
      <alignment horizontal="center" vertical="center" wrapText="1"/>
      <protection/>
    </xf>
    <xf numFmtId="14" fontId="5" fillId="11" borderId="17" xfId="0" applyNumberFormat="1" applyFont="1" applyFill="1" applyBorder="1" applyAlignment="1" applyProtection="1">
      <alignment horizontal="center" vertical="center" wrapText="1"/>
      <protection/>
    </xf>
    <xf numFmtId="0" fontId="5" fillId="11" borderId="17" xfId="57" applyFont="1" applyFill="1" applyBorder="1" applyAlignment="1" applyProtection="1">
      <alignment horizontal="center" vertical="center" wrapText="1"/>
      <protection/>
    </xf>
    <xf numFmtId="0" fontId="5" fillId="3" borderId="17"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14" fontId="5" fillId="11" borderId="17" xfId="57" applyNumberFormat="1" applyFont="1" applyFill="1" applyBorder="1" applyAlignment="1" applyProtection="1">
      <alignment horizontal="center" vertical="center" wrapText="1"/>
      <protection/>
    </xf>
    <xf numFmtId="0" fontId="66" fillId="11" borderId="17" xfId="0" applyFont="1" applyFill="1" applyBorder="1" applyAlignment="1" applyProtection="1">
      <alignment horizontal="center" vertical="center" wrapText="1"/>
      <protection/>
    </xf>
    <xf numFmtId="0" fontId="66"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6" fillId="11" borderId="11" xfId="57" applyFont="1" applyFill="1" applyBorder="1" applyAlignment="1" applyProtection="1">
      <alignment horizontal="center" vertical="center"/>
      <protection/>
    </xf>
    <xf numFmtId="0" fontId="5" fillId="39" borderId="19" xfId="0" applyFont="1" applyFill="1" applyBorder="1" applyAlignment="1" applyProtection="1">
      <alignment horizontal="center" vertical="center" wrapText="1"/>
      <protection/>
    </xf>
    <xf numFmtId="0" fontId="5" fillId="39" borderId="19" xfId="0" applyFont="1" applyFill="1" applyBorder="1" applyAlignment="1" applyProtection="1">
      <alignment horizontal="justify" vertical="center" wrapText="1"/>
      <protection/>
    </xf>
    <xf numFmtId="0" fontId="0" fillId="39" borderId="0" xfId="0" applyFill="1" applyAlignment="1" applyProtection="1">
      <alignment/>
      <protection/>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0" fillId="39" borderId="11" xfId="0" applyFill="1" applyBorder="1" applyAlignment="1" applyProtection="1">
      <alignment horizontal="center" vertical="center"/>
      <protection/>
    </xf>
    <xf numFmtId="0" fontId="13" fillId="39" borderId="19" xfId="0" applyFont="1" applyFill="1" applyBorder="1" applyAlignment="1" applyProtection="1">
      <alignment horizontal="justify" vertical="center" wrapText="1"/>
      <protection/>
    </xf>
    <xf numFmtId="0" fontId="5" fillId="39" borderId="20" xfId="0" applyFont="1" applyFill="1" applyBorder="1" applyAlignment="1" applyProtection="1">
      <alignment horizontal="center" vertical="center" wrapText="1"/>
      <protection/>
    </xf>
    <xf numFmtId="0" fontId="5" fillId="39" borderId="20" xfId="0" applyFont="1" applyFill="1" applyBorder="1" applyAlignment="1" applyProtection="1">
      <alignment horizontal="justify" vertical="center" wrapText="1"/>
      <protection/>
    </xf>
    <xf numFmtId="0" fontId="13" fillId="39" borderId="20" xfId="0" applyFont="1" applyFill="1" applyBorder="1" applyAlignment="1" applyProtection="1">
      <alignment horizontal="justify" vertical="center" wrapText="1"/>
      <protection/>
    </xf>
    <xf numFmtId="0" fontId="0" fillId="39"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0" fontId="66" fillId="39" borderId="11" xfId="57" applyFont="1" applyFill="1" applyBorder="1" applyAlignment="1" applyProtection="1">
      <alignment horizontal="center" vertical="center"/>
      <protection/>
    </xf>
    <xf numFmtId="14" fontId="66" fillId="39"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5"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2" borderId="11" xfId="0" applyFont="1" applyFill="1" applyBorder="1" applyAlignment="1" applyProtection="1">
      <alignment horizontal="justify" vertical="center" wrapText="1"/>
      <protection/>
    </xf>
    <xf numFmtId="0" fontId="13"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3"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6"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6" fillId="33" borderId="11" xfId="57" applyNumberFormat="1" applyFont="1" applyFill="1" applyBorder="1" applyAlignment="1" applyProtection="1">
      <alignment horizontal="center" vertical="center"/>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7" fillId="13" borderId="0" xfId="0" applyFont="1" applyFill="1" applyAlignment="1" applyProtection="1">
      <alignment/>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1" borderId="17"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4"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5"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14" fontId="66" fillId="11" borderId="17" xfId="57" applyNumberFormat="1" applyFont="1" applyFill="1" applyBorder="1" applyAlignment="1" applyProtection="1">
      <alignment horizontal="center" vertical="center"/>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7" xfId="57" applyFont="1" applyFill="1" applyBorder="1" applyAlignment="1" applyProtection="1">
      <alignment horizontal="center" vertical="center" wrapText="1"/>
      <protection/>
    </xf>
    <xf numFmtId="14" fontId="5" fillId="2" borderId="21" xfId="57" applyNumberFormat="1"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13" fillId="3" borderId="11" xfId="0"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6" fillId="33" borderId="17"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5" fillId="13" borderId="23" xfId="0" applyFont="1" applyFill="1" applyBorder="1" applyAlignment="1" applyProtection="1">
      <alignment horizontal="justify" vertical="center" wrapText="1"/>
      <protection/>
    </xf>
    <xf numFmtId="14" fontId="66" fillId="12" borderId="17" xfId="57" applyNumberFormat="1" applyFont="1" applyFill="1" applyBorder="1" applyAlignment="1" applyProtection="1">
      <alignment horizontal="center" vertical="center"/>
      <protection/>
    </xf>
    <xf numFmtId="14" fontId="5" fillId="12" borderId="17"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3"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39"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39"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8" fillId="0" borderId="0" xfId="0" applyFont="1" applyFill="1" applyAlignment="1" applyProtection="1">
      <alignment/>
      <protection/>
    </xf>
    <xf numFmtId="0" fontId="0" fillId="0" borderId="0" xfId="0" applyFill="1" applyAlignment="1" applyProtection="1">
      <alignment/>
      <protection/>
    </xf>
    <xf numFmtId="0" fontId="19" fillId="0" borderId="24" xfId="0" applyFont="1" applyFill="1" applyBorder="1" applyAlignment="1" applyProtection="1">
      <alignment horizontal="center" vertical="center" wrapText="1"/>
      <protection/>
    </xf>
    <xf numFmtId="0" fontId="68"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protection/>
    </xf>
    <xf numFmtId="0" fontId="23" fillId="0" borderId="0" xfId="0" applyFont="1" applyAlignment="1" applyProtection="1">
      <alignment/>
      <protection/>
    </xf>
    <xf numFmtId="0" fontId="10" fillId="3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4" applyFont="1" applyFill="1" applyBorder="1" applyAlignment="1" applyProtection="1">
      <alignment horizontal="left" vertical="center" wrapText="1"/>
      <protection/>
    </xf>
    <xf numFmtId="186" fontId="5" fillId="38" borderId="18" xfId="0" applyNumberFormat="1" applyFont="1" applyFill="1" applyBorder="1" applyAlignment="1" applyProtection="1">
      <alignment horizontal="center" vertical="center" wrapText="1"/>
      <protection/>
    </xf>
    <xf numFmtId="0" fontId="10" fillId="38" borderId="11" xfId="58" applyFont="1" applyFill="1" applyBorder="1" applyAlignment="1" applyProtection="1">
      <alignment horizontal="justify" vertical="center" wrapText="1"/>
      <protection/>
    </xf>
    <xf numFmtId="14" fontId="2" fillId="38" borderId="11" xfId="0" applyNumberFormat="1" applyFont="1" applyFill="1" applyBorder="1" applyAlignment="1" applyProtection="1">
      <alignment horizontal="center" vertical="center" wrapText="1"/>
      <protection/>
    </xf>
    <xf numFmtId="14" fontId="5" fillId="38" borderId="11" xfId="0" applyNumberFormat="1" applyFont="1" applyFill="1" applyBorder="1" applyAlignment="1" applyProtection="1">
      <alignment horizontal="center" vertical="center" wrapText="1"/>
      <protection/>
    </xf>
    <xf numFmtId="0" fontId="13" fillId="38" borderId="11" xfId="0" applyFont="1" applyFill="1" applyBorder="1" applyAlignment="1" applyProtection="1">
      <alignment horizontal="center" vertical="center" wrapText="1"/>
      <protection/>
    </xf>
    <xf numFmtId="0" fontId="5" fillId="38" borderId="17" xfId="57" applyFont="1" applyFill="1" applyBorder="1" applyAlignment="1" applyProtection="1">
      <alignment horizontal="center" vertical="center" wrapText="1"/>
      <protection/>
    </xf>
    <xf numFmtId="0" fontId="66" fillId="3" borderId="11" xfId="57" applyFont="1" applyFill="1" applyBorder="1" applyAlignment="1" applyProtection="1">
      <alignment horizontal="center" vertical="center"/>
      <protection/>
    </xf>
    <xf numFmtId="14" fontId="66" fillId="3" borderId="11" xfId="57" applyNumberFormat="1" applyFont="1" applyFill="1" applyBorder="1" applyAlignment="1" applyProtection="1">
      <alignment horizontal="center" vertical="center"/>
      <protection/>
    </xf>
    <xf numFmtId="0" fontId="0" fillId="40" borderId="0" xfId="0" applyFont="1" applyFill="1" applyAlignment="1" applyProtection="1">
      <alignment/>
      <protection/>
    </xf>
    <xf numFmtId="0" fontId="67" fillId="40" borderId="0" xfId="0" applyFont="1" applyFill="1" applyAlignment="1" applyProtection="1">
      <alignment/>
      <protection/>
    </xf>
    <xf numFmtId="0" fontId="5" fillId="9" borderId="11" xfId="0" applyFont="1" applyFill="1" applyBorder="1" applyAlignment="1" applyProtection="1">
      <alignment horizontal="center" vertical="center" wrapText="1"/>
      <protection/>
    </xf>
    <xf numFmtId="0" fontId="0" fillId="40"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0" fontId="5" fillId="39" borderId="11" xfId="0"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10" fillId="39" borderId="11" xfId="0" applyFont="1" applyFill="1" applyBorder="1" applyAlignment="1" applyProtection="1">
      <alignment horizontal="justify" vertical="center" wrapText="1"/>
      <protection/>
    </xf>
    <xf numFmtId="14" fontId="13" fillId="3" borderId="17" xfId="0" applyNumberFormat="1" applyFont="1" applyFill="1" applyBorder="1" applyAlignment="1" applyProtection="1">
      <alignment horizontal="center" vertical="center" wrapText="1"/>
      <protection/>
    </xf>
    <xf numFmtId="186" fontId="5" fillId="3" borderId="17"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left" vertical="center" wrapText="1"/>
      <protection/>
    </xf>
    <xf numFmtId="0" fontId="10" fillId="13" borderId="11" xfId="58" applyFont="1" applyFill="1" applyBorder="1" applyAlignment="1" applyProtection="1">
      <alignment horizontal="center" vertical="center" wrapText="1"/>
      <protection/>
    </xf>
    <xf numFmtId="0" fontId="69" fillId="2" borderId="18" xfId="57" applyFont="1" applyFill="1" applyBorder="1" applyAlignment="1" applyProtection="1">
      <alignment horizontal="center" vertical="center"/>
      <protection/>
    </xf>
    <xf numFmtId="14" fontId="69" fillId="2" borderId="18" xfId="57" applyNumberFormat="1" applyFont="1" applyFill="1" applyBorder="1" applyAlignment="1" applyProtection="1">
      <alignment horizontal="center" vertical="center"/>
      <protection/>
    </xf>
    <xf numFmtId="0" fontId="69" fillId="2" borderId="18" xfId="57" applyFont="1" applyFill="1" applyBorder="1" applyAlignment="1" applyProtection="1">
      <alignment horizontal="center" vertical="center" wrapText="1"/>
      <protection/>
    </xf>
    <xf numFmtId="0" fontId="70" fillId="2" borderId="18" xfId="57" applyFont="1" applyFill="1" applyBorder="1" applyAlignment="1" applyProtection="1">
      <alignment horizontal="center" vertical="center" wrapText="1"/>
      <protection/>
    </xf>
    <xf numFmtId="0" fontId="10" fillId="13" borderId="11" xfId="59" applyFont="1" applyFill="1" applyBorder="1" applyAlignment="1" applyProtection="1">
      <alignment vertical="center" wrapText="1"/>
      <protection/>
    </xf>
    <xf numFmtId="186" fontId="5" fillId="5"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6" fillId="33" borderId="22" xfId="57" applyFont="1" applyFill="1" applyBorder="1" applyAlignment="1" applyProtection="1">
      <alignment horizontal="center" vertical="center"/>
      <protection/>
    </xf>
    <xf numFmtId="14" fontId="66" fillId="33" borderId="22" xfId="57"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6" fillId="5" borderId="11" xfId="57" applyNumberFormat="1"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6" fillId="13" borderId="18" xfId="57" applyFont="1" applyFill="1" applyBorder="1" applyAlignment="1" applyProtection="1">
      <alignment horizontal="center" vertical="center"/>
      <protection/>
    </xf>
    <xf numFmtId="0" fontId="10" fillId="36" borderId="11" xfId="54"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4" fillId="36" borderId="19" xfId="0" applyFont="1" applyFill="1" applyBorder="1" applyAlignment="1" applyProtection="1">
      <alignment horizontal="center" vertical="center" wrapText="1"/>
      <protection/>
    </xf>
    <xf numFmtId="0" fontId="13"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11" xfId="0" applyFill="1" applyBorder="1" applyAlignment="1" applyProtection="1">
      <alignment horizontal="center" vertical="center" wrapText="1"/>
      <protection/>
    </xf>
    <xf numFmtId="14" fontId="66" fillId="36" borderId="22" xfId="57"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14" fontId="5" fillId="39" borderId="11" xfId="58" applyNumberFormat="1"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8" borderId="11" xfId="0"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14" fontId="66" fillId="38" borderId="11" xfId="57" applyNumberFormat="1" applyFont="1" applyFill="1" applyBorder="1" applyAlignment="1" applyProtection="1">
      <alignment horizontal="center" vertical="center" wrapText="1"/>
      <protection/>
    </xf>
    <xf numFmtId="0" fontId="66" fillId="38" borderId="11" xfId="57"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4" fontId="66"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7" xfId="57" applyFont="1" applyFill="1" applyBorder="1" applyAlignment="1" applyProtection="1">
      <alignment horizontal="center" vertical="center" wrapText="1"/>
      <protection/>
    </xf>
    <xf numFmtId="0" fontId="5" fillId="13" borderId="17"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0" fillId="1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0" fillId="13" borderId="11" xfId="0" applyFill="1" applyBorder="1" applyAlignment="1">
      <alignment horizontal="center" vertical="center" wrapText="1"/>
    </xf>
    <xf numFmtId="0" fontId="0" fillId="13" borderId="11" xfId="0" applyFill="1" applyBorder="1" applyAlignment="1">
      <alignment horizontal="center" vertical="center"/>
    </xf>
    <xf numFmtId="0" fontId="68" fillId="0" borderId="0" xfId="0" applyFont="1" applyFill="1" applyAlignment="1" applyProtection="1">
      <alignment/>
      <protection/>
    </xf>
    <xf numFmtId="0" fontId="66" fillId="36" borderId="11" xfId="57" applyFont="1" applyFill="1" applyBorder="1" applyAlignment="1" applyProtection="1">
      <alignment horizontal="center" vertical="center" wrapText="1"/>
      <protection/>
    </xf>
    <xf numFmtId="0" fontId="20"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3" fillId="38" borderId="11" xfId="58" applyFont="1" applyFill="1" applyBorder="1" applyAlignment="1" applyProtection="1">
      <alignment horizontal="center" vertical="center" wrapText="1"/>
      <protection/>
    </xf>
    <xf numFmtId="0" fontId="66" fillId="5" borderId="11" xfId="57"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10" fillId="12" borderId="11" xfId="59" applyFont="1" applyFill="1" applyBorder="1" applyAlignment="1" applyProtection="1">
      <alignment horizontal="justify" vertical="center" wrapText="1"/>
      <protection/>
    </xf>
    <xf numFmtId="0" fontId="5" fillId="39" borderId="11" xfId="59" applyNumberFormat="1" applyFont="1" applyFill="1" applyBorder="1" applyAlignment="1" applyProtection="1">
      <alignment horizontal="center" vertical="center" wrapText="1"/>
      <protection locked="0"/>
    </xf>
    <xf numFmtId="9" fontId="5" fillId="39" borderId="11" xfId="59" applyNumberFormat="1" applyFont="1" applyFill="1" applyBorder="1" applyAlignment="1" applyProtection="1">
      <alignment horizontal="center" vertical="center" wrapText="1"/>
      <protection locked="0"/>
    </xf>
    <xf numFmtId="0" fontId="5" fillId="39" borderId="11" xfId="58" applyFont="1" applyFill="1" applyBorder="1" applyAlignment="1" applyProtection="1">
      <alignment horizontal="center" vertical="center" wrapText="1"/>
      <protection locked="0"/>
    </xf>
    <xf numFmtId="196" fontId="5" fillId="39" borderId="11" xfId="59" applyNumberFormat="1"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1" xfId="59" applyNumberFormat="1" applyFont="1" applyFill="1" applyBorder="1" applyAlignment="1" applyProtection="1">
      <alignment horizontal="center" vertical="center" wrapText="1"/>
      <protection locked="0"/>
    </xf>
    <xf numFmtId="0" fontId="13" fillId="9" borderId="11" xfId="58"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locked="0"/>
    </xf>
    <xf numFmtId="0" fontId="5" fillId="38" borderId="11" xfId="59" applyNumberFormat="1" applyFont="1" applyFill="1" applyBorder="1" applyAlignment="1" applyProtection="1">
      <alignment horizontal="center" vertical="center" wrapText="1"/>
      <protection locked="0"/>
    </xf>
    <xf numFmtId="197" fontId="5" fillId="13" borderId="11" xfId="59" applyNumberFormat="1" applyFont="1" applyFill="1" applyBorder="1" applyAlignment="1" applyProtection="1">
      <alignment horizontal="center" vertical="center" wrapText="1"/>
      <protection locked="0"/>
    </xf>
    <xf numFmtId="196" fontId="5" fillId="13" borderId="11" xfId="59" applyNumberFormat="1" applyFont="1" applyFill="1" applyBorder="1" applyAlignment="1" applyProtection="1">
      <alignment horizontal="center" vertical="center" wrapText="1"/>
      <protection locked="0"/>
    </xf>
    <xf numFmtId="14" fontId="5" fillId="13" borderId="11" xfId="58" applyNumberFormat="1" applyFont="1" applyFill="1" applyBorder="1" applyAlignment="1" applyProtection="1">
      <alignment horizontal="center" vertical="center" wrapText="1"/>
      <protection locked="0"/>
    </xf>
    <xf numFmtId="196" fontId="20" fillId="19" borderId="17" xfId="59" applyNumberFormat="1" applyFont="1" applyFill="1" applyBorder="1" applyAlignment="1" applyProtection="1">
      <alignment horizontal="center" vertical="center" wrapText="1"/>
      <protection locked="0"/>
    </xf>
    <xf numFmtId="0" fontId="5" fillId="19" borderId="11" xfId="59" applyNumberFormat="1" applyFont="1" applyFill="1" applyBorder="1" applyAlignment="1" applyProtection="1">
      <alignment horizontal="center" vertical="center" wrapText="1"/>
      <protection locked="0"/>
    </xf>
    <xf numFmtId="196" fontId="20" fillId="2" borderId="11" xfId="59" applyNumberFormat="1" applyFont="1" applyFill="1" applyBorder="1" applyAlignment="1" applyProtection="1">
      <alignment horizontal="center" vertical="center" wrapText="1"/>
      <protection locked="0"/>
    </xf>
    <xf numFmtId="0" fontId="13" fillId="2" borderId="25" xfId="59" applyNumberFormat="1" applyFont="1" applyFill="1" applyBorder="1" applyAlignment="1" applyProtection="1">
      <alignment horizontal="center" vertical="center" wrapText="1"/>
      <protection locked="0"/>
    </xf>
    <xf numFmtId="197" fontId="5" fillId="11" borderId="11" xfId="0" applyNumberFormat="1" applyFont="1" applyFill="1" applyBorder="1" applyAlignment="1" applyProtection="1">
      <alignment horizontal="center" vertical="center" wrapText="1"/>
      <protection locked="0"/>
    </xf>
    <xf numFmtId="196" fontId="5" fillId="11" borderId="11" xfId="59" applyNumberFormat="1" applyFont="1" applyFill="1" applyBorder="1" applyAlignment="1" applyProtection="1">
      <alignment horizontal="center" vertical="center" wrapText="1"/>
      <protection locked="0"/>
    </xf>
    <xf numFmtId="0" fontId="5" fillId="11" borderId="25" xfId="59" applyNumberFormat="1" applyFont="1" applyFill="1" applyBorder="1" applyAlignment="1" applyProtection="1">
      <alignment horizontal="center" vertical="center" wrapText="1"/>
      <protection locked="0"/>
    </xf>
    <xf numFmtId="196" fontId="5" fillId="11" borderId="11" xfId="0" applyNumberFormat="1" applyFont="1" applyFill="1" applyBorder="1" applyAlignment="1" applyProtection="1">
      <alignment horizontal="center" vertical="center" wrapText="1"/>
      <protection locked="0"/>
    </xf>
    <xf numFmtId="197" fontId="5" fillId="33" borderId="11" xfId="0" applyNumberFormat="1" applyFont="1" applyFill="1" applyBorder="1" applyAlignment="1" applyProtection="1">
      <alignment horizontal="center" vertical="center" wrapText="1"/>
      <protection locked="0"/>
    </xf>
    <xf numFmtId="196" fontId="5" fillId="33" borderId="11"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 borderId="11" xfId="54" applyFont="1" applyFill="1" applyBorder="1" applyAlignment="1" applyProtection="1">
      <alignment horizontal="center" vertical="center" wrapText="1"/>
      <protection locked="0"/>
    </xf>
    <xf numFmtId="1" fontId="5" fillId="3" borderId="11" xfId="54" applyNumberFormat="1" applyFont="1" applyFill="1" applyBorder="1" applyAlignment="1" applyProtection="1">
      <alignment horizontal="center" vertical="center" wrapText="1"/>
      <protection locked="0"/>
    </xf>
    <xf numFmtId="0" fontId="5" fillId="3" borderId="11" xfId="58" applyFont="1" applyFill="1" applyBorder="1" applyAlignment="1" applyProtection="1">
      <alignment horizontal="center" vertical="center" wrapText="1"/>
      <protection locked="0"/>
    </xf>
    <xf numFmtId="0" fontId="5" fillId="38" borderId="11" xfId="54" applyFont="1" applyFill="1" applyBorder="1" applyAlignment="1" applyProtection="1">
      <alignment horizontal="center" vertical="center" wrapText="1"/>
      <protection locked="0"/>
    </xf>
    <xf numFmtId="1" fontId="5" fillId="38" borderId="11" xfId="54" applyNumberFormat="1" applyFont="1" applyFill="1" applyBorder="1" applyAlignment="1" applyProtection="1">
      <alignment horizontal="center" vertical="center" wrapText="1"/>
      <protection locked="0"/>
    </xf>
    <xf numFmtId="0" fontId="5" fillId="38" borderId="11" xfId="58" applyFont="1" applyFill="1" applyBorder="1" applyAlignment="1" applyProtection="1">
      <alignment horizontal="center" vertical="center" wrapText="1"/>
      <protection locked="0"/>
    </xf>
    <xf numFmtId="197" fontId="5" fillId="13" borderId="11" xfId="0" applyNumberFormat="1" applyFont="1" applyFill="1" applyBorder="1" applyAlignment="1" applyProtection="1">
      <alignment horizontal="center" vertical="center" wrapText="1"/>
      <protection locked="0"/>
    </xf>
    <xf numFmtId="196" fontId="5" fillId="13" borderId="11" xfId="0" applyNumberFormat="1" applyFont="1" applyFill="1" applyBorder="1" applyAlignment="1" applyProtection="1">
      <alignment horizontal="center" vertical="center" wrapText="1"/>
      <protection locked="0"/>
    </xf>
    <xf numFmtId="0" fontId="5" fillId="13" borderId="11" xfId="59" applyFont="1" applyFill="1" applyBorder="1" applyAlignment="1" applyProtection="1">
      <alignment horizontal="center" vertical="center" wrapText="1"/>
      <protection locked="0"/>
    </xf>
    <xf numFmtId="0" fontId="5" fillId="11" borderId="11" xfId="54" applyFont="1" applyFill="1" applyBorder="1" applyAlignment="1" applyProtection="1">
      <alignment horizontal="center" vertical="center" wrapText="1"/>
      <protection locked="0"/>
    </xf>
    <xf numFmtId="0" fontId="5" fillId="11" borderId="11" xfId="59" applyFont="1" applyFill="1" applyBorder="1" applyAlignment="1" applyProtection="1">
      <alignment horizontal="center" vertical="center" wrapText="1"/>
      <protection locked="0"/>
    </xf>
    <xf numFmtId="0" fontId="20" fillId="12" borderId="11" xfId="59" applyNumberFormat="1" applyFont="1" applyFill="1" applyBorder="1" applyAlignment="1" applyProtection="1">
      <alignment horizontal="center" vertical="center" wrapText="1"/>
      <protection locked="0"/>
    </xf>
    <xf numFmtId="0" fontId="5" fillId="36" borderId="11" xfId="54" applyFont="1" applyFill="1" applyBorder="1" applyAlignment="1" applyProtection="1">
      <alignment horizontal="center" vertical="center" wrapText="1"/>
      <protection locked="0"/>
    </xf>
    <xf numFmtId="0" fontId="66" fillId="36" borderId="11" xfId="57" applyFont="1" applyFill="1" applyBorder="1" applyAlignment="1" applyProtection="1">
      <alignment horizontal="center" vertical="center"/>
      <protection locked="0"/>
    </xf>
    <xf numFmtId="0" fontId="66" fillId="38" borderId="11" xfId="57" applyFont="1" applyFill="1" applyBorder="1" applyAlignment="1" applyProtection="1">
      <alignment horizontal="center" vertical="center" wrapText="1"/>
      <protection locked="0"/>
    </xf>
    <xf numFmtId="0" fontId="66" fillId="5" borderId="11" xfId="57" applyFont="1" applyFill="1" applyBorder="1" applyAlignment="1" applyProtection="1">
      <alignment horizontal="center" vertical="center" wrapText="1"/>
      <protection locked="0"/>
    </xf>
    <xf numFmtId="0" fontId="5" fillId="5" borderId="11" xfId="54" applyFont="1" applyFill="1" applyBorder="1" applyAlignment="1" applyProtection="1">
      <alignment horizontal="center" vertical="center" wrapText="1"/>
      <protection locked="0"/>
    </xf>
    <xf numFmtId="9" fontId="5" fillId="13" borderId="11" xfId="63" applyFont="1" applyFill="1" applyBorder="1" applyAlignment="1" applyProtection="1">
      <alignment horizontal="center" vertical="center" wrapText="1"/>
      <protection locked="0"/>
    </xf>
    <xf numFmtId="9" fontId="0" fillId="0" borderId="0" xfId="63" applyFont="1" applyAlignment="1" applyProtection="1">
      <alignment/>
      <protection/>
    </xf>
    <xf numFmtId="9" fontId="5" fillId="39" borderId="11" xfId="63" applyFont="1" applyFill="1" applyBorder="1" applyAlignment="1" applyProtection="1">
      <alignment horizontal="center" vertical="center" wrapText="1"/>
      <protection locked="0"/>
    </xf>
    <xf numFmtId="9" fontId="5" fillId="11" borderId="11" xfId="63" applyFont="1" applyFill="1" applyBorder="1" applyAlignment="1" applyProtection="1">
      <alignment horizontal="center" vertical="center" wrapText="1"/>
      <protection locked="0"/>
    </xf>
    <xf numFmtId="9" fontId="5" fillId="33" borderId="11" xfId="63" applyFont="1" applyFill="1" applyBorder="1" applyAlignment="1" applyProtection="1">
      <alignment horizontal="center" vertical="center" wrapText="1"/>
      <protection locked="0"/>
    </xf>
    <xf numFmtId="9" fontId="5" fillId="3" borderId="11" xfId="63" applyFont="1" applyFill="1" applyBorder="1" applyAlignment="1" applyProtection="1">
      <alignment horizontal="center" vertical="center" wrapText="1"/>
      <protection locked="0"/>
    </xf>
    <xf numFmtId="9" fontId="20" fillId="12" borderId="11" xfId="63" applyFont="1" applyFill="1" applyBorder="1" applyAlignment="1" applyProtection="1">
      <alignment horizontal="center" vertical="center" wrapText="1"/>
      <protection locked="0"/>
    </xf>
    <xf numFmtId="9" fontId="66" fillId="36" borderId="11" xfId="63" applyFont="1" applyFill="1" applyBorder="1" applyAlignment="1" applyProtection="1">
      <alignment horizontal="center" vertical="center"/>
      <protection locked="0"/>
    </xf>
    <xf numFmtId="9" fontId="66" fillId="38" borderId="11" xfId="63" applyFont="1" applyFill="1" applyBorder="1" applyAlignment="1" applyProtection="1">
      <alignment horizontal="center" vertical="center" wrapText="1"/>
      <protection locked="0"/>
    </xf>
    <xf numFmtId="9" fontId="66" fillId="5" borderId="11" xfId="63" applyFont="1" applyFill="1" applyBorder="1" applyAlignment="1" applyProtection="1">
      <alignment horizontal="center" vertical="center" wrapText="1"/>
      <protection locked="0"/>
    </xf>
    <xf numFmtId="0" fontId="13" fillId="38" borderId="11" xfId="58" applyFont="1" applyFill="1" applyBorder="1" applyAlignment="1" applyProtection="1">
      <alignment horizontal="center" vertical="center" wrapText="1"/>
      <protection locked="0"/>
    </xf>
    <xf numFmtId="0" fontId="5" fillId="36" borderId="11" xfId="57" applyFont="1" applyFill="1" applyBorder="1" applyAlignment="1" applyProtection="1">
      <alignment horizontal="center" vertical="center" wrapText="1"/>
      <protection locked="0"/>
    </xf>
    <xf numFmtId="0" fontId="5" fillId="11" borderId="25" xfId="59" applyNumberFormat="1" applyFont="1" applyFill="1" applyBorder="1" applyAlignment="1" applyProtection="1">
      <alignment horizontal="center" vertical="center" wrapText="1"/>
      <protection/>
    </xf>
    <xf numFmtId="0" fontId="10" fillId="11" borderId="11" xfId="59"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protection/>
    </xf>
    <xf numFmtId="0" fontId="66" fillId="9" borderId="18" xfId="57" applyFont="1" applyFill="1" applyBorder="1" applyAlignment="1" applyProtection="1">
      <alignment horizontal="center" vertical="center"/>
      <protection/>
    </xf>
    <xf numFmtId="14" fontId="66"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38" borderId="11" xfId="54" applyFont="1" applyFill="1" applyBorder="1" applyAlignment="1" applyProtection="1">
      <alignment horizontal="center" vertical="center" wrapText="1"/>
      <protection/>
    </xf>
    <xf numFmtId="0" fontId="2" fillId="11" borderId="11" xfId="0"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10" fillId="0" borderId="13" xfId="0" applyFont="1" applyBorder="1" applyAlignment="1">
      <alignment horizontal="center" wrapText="1"/>
    </xf>
    <xf numFmtId="0" fontId="71"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5" fillId="0" borderId="33" xfId="0" applyFont="1" applyBorder="1" applyAlignment="1" applyProtection="1">
      <alignment horizontal="center" wrapText="1"/>
      <protection/>
    </xf>
    <xf numFmtId="0" fontId="65" fillId="0" borderId="13" xfId="0" applyFont="1" applyBorder="1" applyAlignment="1" applyProtection="1">
      <alignment horizontal="center" vertical="center"/>
      <protection/>
    </xf>
    <xf numFmtId="0" fontId="8" fillId="0" borderId="14"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8" fillId="0" borderId="15"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5" fillId="3" borderId="17"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96" fontId="5" fillId="39" borderId="17" xfId="59" applyNumberFormat="1" applyFont="1" applyFill="1" applyBorder="1" applyAlignment="1" applyProtection="1">
      <alignment horizontal="center" vertical="center" wrapText="1"/>
      <protection locked="0"/>
    </xf>
    <xf numFmtId="196" fontId="5" fillId="39" borderId="18" xfId="59" applyNumberFormat="1" applyFont="1" applyFill="1" applyBorder="1" applyAlignment="1" applyProtection="1">
      <alignment horizontal="center" vertical="center" wrapText="1"/>
      <protection locked="0"/>
    </xf>
    <xf numFmtId="9" fontId="5" fillId="39" borderId="17" xfId="63" applyFont="1" applyFill="1" applyBorder="1" applyAlignment="1" applyProtection="1">
      <alignment horizontal="center" vertical="center" wrapText="1"/>
      <protection locked="0"/>
    </xf>
    <xf numFmtId="9" fontId="5" fillId="39" borderId="18" xfId="63" applyFont="1" applyFill="1" applyBorder="1" applyAlignment="1" applyProtection="1">
      <alignment horizontal="center" vertical="center" wrapText="1"/>
      <protection locked="0"/>
    </xf>
    <xf numFmtId="197" fontId="5" fillId="39" borderId="17" xfId="59" applyNumberFormat="1" applyFont="1" applyFill="1" applyBorder="1" applyAlignment="1" applyProtection="1">
      <alignment horizontal="center" vertical="center" wrapText="1"/>
      <protection locked="0"/>
    </xf>
    <xf numFmtId="197" fontId="5" fillId="39" borderId="18" xfId="59" applyNumberFormat="1" applyFont="1" applyFill="1" applyBorder="1" applyAlignment="1" applyProtection="1">
      <alignment horizontal="center" vertical="center" wrapText="1"/>
      <protection locked="0"/>
    </xf>
    <xf numFmtId="0" fontId="5" fillId="39" borderId="17"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0" fontId="5" fillId="9" borderId="17"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2" fillId="14" borderId="17"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wrapText="1"/>
      <protection locked="0"/>
    </xf>
    <xf numFmtId="0" fontId="21"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5" fillId="40" borderId="13" xfId="0" applyFont="1" applyFill="1" applyBorder="1" applyAlignment="1" applyProtection="1">
      <alignment horizontal="center" vertical="center"/>
      <protection/>
    </xf>
    <xf numFmtId="0" fontId="18" fillId="14" borderId="11" xfId="0" applyFont="1" applyFill="1" applyBorder="1" applyAlignment="1" applyProtection="1">
      <alignment horizontal="center" vertical="center"/>
      <protection/>
    </xf>
    <xf numFmtId="0" fontId="18" fillId="14" borderId="17"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locked="0"/>
    </xf>
    <xf numFmtId="196" fontId="2" fillId="14" borderId="17" xfId="0" applyNumberFormat="1"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protection/>
    </xf>
    <xf numFmtId="9" fontId="2" fillId="14" borderId="11" xfId="63" applyFont="1" applyFill="1" applyBorder="1" applyAlignment="1" applyProtection="1">
      <alignment horizontal="center" vertical="center" wrapText="1"/>
      <protection locked="0"/>
    </xf>
    <xf numFmtId="9" fontId="2" fillId="14" borderId="17" xfId="63" applyFont="1" applyFill="1" applyBorder="1" applyAlignment="1" applyProtection="1">
      <alignment horizontal="center" vertical="center" wrapText="1"/>
      <protection locked="0"/>
    </xf>
    <xf numFmtId="0" fontId="5" fillId="39" borderId="17" xfId="58" applyFont="1" applyFill="1" applyBorder="1" applyAlignment="1" applyProtection="1">
      <alignment horizontal="center" vertical="center" wrapText="1"/>
      <protection locked="0"/>
    </xf>
    <xf numFmtId="0" fontId="5" fillId="39" borderId="18" xfId="58" applyFont="1" applyFill="1" applyBorder="1" applyAlignment="1" applyProtection="1">
      <alignment horizontal="center" vertical="center" wrapText="1"/>
      <protection locked="0"/>
    </xf>
    <xf numFmtId="0" fontId="10" fillId="39" borderId="17" xfId="0" applyFont="1" applyFill="1" applyBorder="1" applyAlignment="1" applyProtection="1">
      <alignment horizontal="center" vertical="center" wrapText="1"/>
      <protection/>
    </xf>
    <xf numFmtId="0" fontId="10" fillId="39" borderId="18" xfId="0" applyFont="1" applyFill="1" applyBorder="1" applyAlignment="1" applyProtection="1">
      <alignment horizontal="center" vertical="center" wrapText="1"/>
      <protection/>
    </xf>
    <xf numFmtId="14" fontId="66" fillId="39" borderId="17" xfId="57" applyNumberFormat="1" applyFont="1" applyFill="1" applyBorder="1" applyAlignment="1" applyProtection="1">
      <alignment horizontal="center" vertical="center" wrapText="1"/>
      <protection/>
    </xf>
    <xf numFmtId="14" fontId="66" fillId="39" borderId="18" xfId="57" applyNumberFormat="1" applyFont="1" applyFill="1" applyBorder="1" applyAlignment="1" applyProtection="1">
      <alignment horizontal="center" vertical="center"/>
      <protection/>
    </xf>
    <xf numFmtId="0" fontId="17" fillId="40" borderId="13" xfId="0" applyFont="1" applyFill="1" applyBorder="1" applyAlignment="1" applyProtection="1">
      <alignment horizontal="center" vertical="center"/>
      <protection/>
    </xf>
    <xf numFmtId="0" fontId="66" fillId="3" borderId="17" xfId="57" applyFont="1" applyFill="1" applyBorder="1" applyAlignment="1" applyProtection="1">
      <alignment horizontal="center" vertical="center"/>
      <protection/>
    </xf>
    <xf numFmtId="0" fontId="66" fillId="3" borderId="18" xfId="57" applyFont="1" applyFill="1" applyBorder="1" applyAlignment="1" applyProtection="1">
      <alignment horizontal="center" vertical="center"/>
      <protection/>
    </xf>
    <xf numFmtId="14" fontId="66" fillId="3" borderId="17" xfId="57" applyNumberFormat="1" applyFont="1" applyFill="1" applyBorder="1" applyAlignment="1" applyProtection="1">
      <alignment horizontal="center" vertical="center"/>
      <protection/>
    </xf>
    <xf numFmtId="14" fontId="66" fillId="3" borderId="18" xfId="57" applyNumberFormat="1" applyFont="1" applyFill="1" applyBorder="1" applyAlignment="1" applyProtection="1">
      <alignment horizontal="center" vertical="center"/>
      <protection/>
    </xf>
    <xf numFmtId="14" fontId="5" fillId="3" borderId="17"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3" fillId="3" borderId="17" xfId="0" applyFont="1" applyFill="1" applyBorder="1" applyAlignment="1" applyProtection="1">
      <alignment horizontal="center" vertical="center" wrapText="1"/>
      <protection/>
    </xf>
    <xf numFmtId="0" fontId="13" fillId="3" borderId="18" xfId="0" applyFont="1" applyFill="1" applyBorder="1" applyAlignment="1" applyProtection="1">
      <alignment horizontal="center" vertical="center" wrapText="1"/>
      <protection/>
    </xf>
    <xf numFmtId="14" fontId="5" fillId="39" borderId="17" xfId="0" applyNumberFormat="1" applyFont="1" applyFill="1" applyBorder="1" applyAlignment="1" applyProtection="1">
      <alignment horizontal="center" vertical="center" wrapText="1"/>
      <protection/>
    </xf>
    <xf numFmtId="14" fontId="5" fillId="39" borderId="18" xfId="0" applyNumberFormat="1" applyFont="1" applyFill="1" applyBorder="1" applyAlignment="1" applyProtection="1">
      <alignment horizontal="center" vertical="center" wrapText="1"/>
      <protection/>
    </xf>
    <xf numFmtId="0" fontId="66" fillId="9" borderId="17" xfId="57" applyFont="1" applyFill="1" applyBorder="1" applyAlignment="1" applyProtection="1">
      <alignment horizontal="center" vertical="center"/>
      <protection/>
    </xf>
    <xf numFmtId="0" fontId="66" fillId="9" borderId="22" xfId="57" applyFont="1" applyFill="1" applyBorder="1" applyAlignment="1" applyProtection="1">
      <alignment horizontal="center" vertical="center"/>
      <protection/>
    </xf>
    <xf numFmtId="0" fontId="66" fillId="9" borderId="18" xfId="57" applyFont="1" applyFill="1" applyBorder="1" applyAlignment="1" applyProtection="1">
      <alignment horizontal="center" vertical="center"/>
      <protection/>
    </xf>
    <xf numFmtId="14" fontId="66" fillId="9" borderId="17" xfId="57" applyNumberFormat="1" applyFont="1" applyFill="1" applyBorder="1" applyAlignment="1" applyProtection="1">
      <alignment horizontal="center" vertical="center"/>
      <protection/>
    </xf>
    <xf numFmtId="14" fontId="66" fillId="9" borderId="22" xfId="57" applyNumberFormat="1" applyFont="1" applyFill="1" applyBorder="1" applyAlignment="1" applyProtection="1">
      <alignment horizontal="center" vertical="center"/>
      <protection/>
    </xf>
    <xf numFmtId="14" fontId="66" fillId="9" borderId="18" xfId="57" applyNumberFormat="1" applyFont="1" applyFill="1" applyBorder="1" applyAlignment="1" applyProtection="1">
      <alignment horizontal="center" vertical="center"/>
      <protection/>
    </xf>
    <xf numFmtId="14" fontId="5" fillId="9" borderId="17"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6" fillId="39" borderId="17" xfId="57" applyFont="1" applyFill="1" applyBorder="1" applyAlignment="1" applyProtection="1">
      <alignment horizontal="center" vertical="center"/>
      <protection/>
    </xf>
    <xf numFmtId="0" fontId="66" fillId="39" borderId="18" xfId="57"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41">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228600</xdr:colOff>
      <xdr:row>0</xdr:row>
      <xdr:rowOff>161925</xdr:rowOff>
    </xdr:from>
    <xdr:to>
      <xdr:col>21</xdr:col>
      <xdr:colOff>1000125</xdr:colOff>
      <xdr:row>2</xdr:row>
      <xdr:rowOff>152400</xdr:rowOff>
    </xdr:to>
    <xdr:pic>
      <xdr:nvPicPr>
        <xdr:cNvPr id="2" name="Imagen 8"/>
        <xdr:cNvPicPr preferRelativeResize="1">
          <a:picLocks noChangeAspect="1"/>
        </xdr:cNvPicPr>
      </xdr:nvPicPr>
      <xdr:blipFill>
        <a:blip r:embed="rId2"/>
        <a:stretch>
          <a:fillRect/>
        </a:stretch>
      </xdr:blipFill>
      <xdr:spPr>
        <a:xfrm>
          <a:off x="38938200" y="1619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373" t="s">
        <v>2</v>
      </c>
      <c r="B1" s="374" t="s">
        <v>0</v>
      </c>
      <c r="C1" s="374"/>
      <c r="D1" s="374"/>
      <c r="E1" s="379"/>
      <c r="F1" s="380"/>
    </row>
    <row r="2" spans="1:6" ht="24" customHeight="1" thickBot="1" thickTop="1">
      <c r="A2" s="373"/>
      <c r="B2" s="374"/>
      <c r="C2" s="374"/>
      <c r="D2" s="374"/>
      <c r="E2" s="381"/>
      <c r="F2" s="382"/>
    </row>
    <row r="3" spans="1:6" ht="28.5" customHeight="1" thickBot="1" thickTop="1">
      <c r="A3" s="373"/>
      <c r="B3" s="375" t="s">
        <v>1</v>
      </c>
      <c r="C3" s="376"/>
      <c r="D3" s="377"/>
      <c r="E3" s="383"/>
      <c r="F3" s="384"/>
    </row>
    <row r="4" spans="1:6" ht="14.25" thickBot="1" thickTop="1">
      <c r="A4" s="10" t="s">
        <v>3</v>
      </c>
      <c r="B4" s="53" t="s">
        <v>4</v>
      </c>
      <c r="C4" s="378" t="s">
        <v>5</v>
      </c>
      <c r="D4" s="378"/>
      <c r="E4" s="378"/>
      <c r="F4" s="10" t="s">
        <v>6</v>
      </c>
    </row>
    <row r="5" ht="14.25" thickBot="1" thickTop="1"/>
    <row r="6" spans="1:6" ht="24" customHeight="1" thickBot="1" thickTop="1">
      <c r="A6" s="369" t="s">
        <v>7</v>
      </c>
      <c r="B6" s="369" t="s">
        <v>8</v>
      </c>
      <c r="C6" s="369"/>
      <c r="D6" s="369"/>
      <c r="E6" s="369"/>
      <c r="F6" s="369"/>
    </row>
    <row r="7" spans="1:6" ht="29.25" customHeight="1" thickBot="1" thickTop="1">
      <c r="A7" s="369"/>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370" t="s">
        <v>231</v>
      </c>
      <c r="B13" s="371"/>
      <c r="C13" s="371"/>
      <c r="D13" s="371"/>
      <c r="E13" s="371"/>
      <c r="F13" s="372"/>
    </row>
    <row r="14" spans="1:6" ht="14.25" thickBot="1" thickTop="1">
      <c r="A14" s="370" t="s">
        <v>163</v>
      </c>
      <c r="B14" s="371"/>
      <c r="C14" s="371"/>
      <c r="D14" s="371"/>
      <c r="E14" s="371"/>
      <c r="F14" s="372"/>
    </row>
    <row r="15" spans="1:6" ht="14.25" thickBot="1" thickTop="1">
      <c r="A15" s="370" t="s">
        <v>232</v>
      </c>
      <c r="B15" s="371"/>
      <c r="C15" s="371"/>
      <c r="D15" s="371"/>
      <c r="E15" s="371"/>
      <c r="F15" s="372"/>
    </row>
    <row r="16" spans="1:6" ht="14.25" thickBot="1" thickTop="1">
      <c r="A16" s="370" t="s">
        <v>233</v>
      </c>
      <c r="B16" s="371"/>
      <c r="C16" s="371"/>
      <c r="D16" s="371"/>
      <c r="E16" s="371"/>
      <c r="F16" s="372"/>
    </row>
    <row r="17" ht="13.5" thickTop="1"/>
  </sheetData>
  <sheetProtection/>
  <mergeCells count="11">
    <mergeCell ref="A1:A3"/>
    <mergeCell ref="B1:D2"/>
    <mergeCell ref="B3:D3"/>
    <mergeCell ref="C4:E4"/>
    <mergeCell ref="E1:F3"/>
    <mergeCell ref="A6:A7"/>
    <mergeCell ref="B6:F6"/>
    <mergeCell ref="A13:F13"/>
    <mergeCell ref="A14:F14"/>
    <mergeCell ref="A15:F15"/>
    <mergeCell ref="A16:F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3"/>
  <sheetViews>
    <sheetView zoomScale="90" zoomScaleNormal="90" zoomScalePageLayoutView="0" workbookViewId="0" topLeftCell="D1">
      <pane ySplit="6" topLeftCell="A34" activePane="bottomLeft" state="frozen"/>
      <selection pane="topLeft" activeCell="A1" sqref="A1"/>
      <selection pane="bottomLeft" activeCell="G35" sqref="G35"/>
    </sheetView>
  </sheetViews>
  <sheetFormatPr defaultColWidth="11.421875" defaultRowHeight="12.75"/>
  <cols>
    <col min="1" max="1" width="48.00390625" style="14"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183" customWidth="1"/>
    <col min="9" max="80" width="11.421875" style="184" customWidth="1"/>
    <col min="81" max="16384" width="11.421875" style="7" customWidth="1"/>
  </cols>
  <sheetData>
    <row r="1" spans="1:7" ht="42.75" customHeight="1" thickBot="1">
      <c r="A1" s="401" t="s">
        <v>166</v>
      </c>
      <c r="B1" s="402"/>
      <c r="C1" s="399" t="s">
        <v>0</v>
      </c>
      <c r="D1" s="400"/>
      <c r="E1" s="400"/>
      <c r="F1" s="385"/>
      <c r="G1" s="386"/>
    </row>
    <row r="2" spans="1:7" ht="28.5" customHeight="1">
      <c r="A2" s="403"/>
      <c r="B2" s="402"/>
      <c r="C2" s="391" t="s">
        <v>23</v>
      </c>
      <c r="D2" s="392"/>
      <c r="E2" s="393"/>
      <c r="F2" s="387"/>
      <c r="G2" s="388"/>
    </row>
    <row r="3" spans="1:7" ht="28.5" customHeight="1" thickBot="1">
      <c r="A3" s="403"/>
      <c r="B3" s="402"/>
      <c r="C3" s="394"/>
      <c r="D3" s="395"/>
      <c r="E3" s="396"/>
      <c r="F3" s="389"/>
      <c r="G3" s="390"/>
    </row>
    <row r="4" spans="1:7" ht="26.25" customHeight="1" thickBot="1">
      <c r="A4" s="403"/>
      <c r="B4" s="402"/>
      <c r="C4" s="397" t="s">
        <v>24</v>
      </c>
      <c r="D4" s="398"/>
      <c r="E4" s="9" t="s">
        <v>25</v>
      </c>
      <c r="F4" s="397" t="s">
        <v>6</v>
      </c>
      <c r="G4" s="398"/>
    </row>
    <row r="5" ht="10.5" customHeight="1" thickBot="1"/>
    <row r="6" spans="1:9" ht="39" customHeight="1" thickBot="1" thickTop="1">
      <c r="A6" s="12" t="s">
        <v>164</v>
      </c>
      <c r="B6" s="8" t="s">
        <v>26</v>
      </c>
      <c r="C6" s="8" t="s">
        <v>27</v>
      </c>
      <c r="D6" s="8" t="s">
        <v>28</v>
      </c>
      <c r="E6" s="8" t="s">
        <v>29</v>
      </c>
      <c r="F6" s="8" t="s">
        <v>30</v>
      </c>
      <c r="G6" s="8" t="s">
        <v>31</v>
      </c>
      <c r="H6" s="185"/>
      <c r="I6" s="18"/>
    </row>
    <row r="7" spans="1:80" s="64" customFormat="1" ht="83.25" customHeight="1" thickBot="1" thickTop="1">
      <c r="A7" s="62" t="s">
        <v>94</v>
      </c>
      <c r="B7" s="62" t="s">
        <v>70</v>
      </c>
      <c r="C7" s="63" t="s">
        <v>69</v>
      </c>
      <c r="D7" s="63" t="s">
        <v>110</v>
      </c>
      <c r="E7" s="63" t="s">
        <v>155</v>
      </c>
      <c r="F7" s="63" t="s">
        <v>156</v>
      </c>
      <c r="G7" s="63" t="s">
        <v>157</v>
      </c>
      <c r="H7" s="183"/>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row>
    <row r="8" spans="1:80" s="64" customFormat="1" ht="90" customHeight="1" thickBot="1" thickTop="1">
      <c r="A8" s="62" t="s">
        <v>101</v>
      </c>
      <c r="B8" s="62" t="s">
        <v>70</v>
      </c>
      <c r="C8" s="63" t="s">
        <v>69</v>
      </c>
      <c r="D8" s="63" t="s">
        <v>103</v>
      </c>
      <c r="E8" s="63" t="s">
        <v>158</v>
      </c>
      <c r="F8" s="63" t="s">
        <v>104</v>
      </c>
      <c r="G8" s="63" t="s">
        <v>105</v>
      </c>
      <c r="H8" s="183"/>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row>
    <row r="9" spans="1:80" s="64" customFormat="1" ht="94.5" customHeight="1" thickBot="1" thickTop="1">
      <c r="A9" s="62" t="s">
        <v>113</v>
      </c>
      <c r="B9" s="62" t="s">
        <v>70</v>
      </c>
      <c r="C9" s="63" t="s">
        <v>69</v>
      </c>
      <c r="D9" s="63" t="s">
        <v>118</v>
      </c>
      <c r="E9" s="63" t="s">
        <v>159</v>
      </c>
      <c r="F9" s="63" t="s">
        <v>119</v>
      </c>
      <c r="G9" s="63" t="s">
        <v>120</v>
      </c>
      <c r="H9" s="183"/>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row>
    <row r="10" spans="1:80" s="64" customFormat="1" ht="96.75" customHeight="1" thickBot="1" thickTop="1">
      <c r="A10" s="62" t="s">
        <v>114</v>
      </c>
      <c r="B10" s="62" t="s">
        <v>70</v>
      </c>
      <c r="C10" s="63" t="s">
        <v>69</v>
      </c>
      <c r="D10" s="63" t="s">
        <v>123</v>
      </c>
      <c r="E10" s="63" t="s">
        <v>160</v>
      </c>
      <c r="F10" s="63" t="s">
        <v>124</v>
      </c>
      <c r="G10" s="63" t="s">
        <v>125</v>
      </c>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row>
    <row r="11" spans="1:80" s="64" customFormat="1" ht="66" customHeight="1" thickBot="1" thickTop="1">
      <c r="A11" s="62" t="s">
        <v>227</v>
      </c>
      <c r="B11" s="62" t="s">
        <v>70</v>
      </c>
      <c r="C11" s="63" t="s">
        <v>69</v>
      </c>
      <c r="D11" s="63" t="s">
        <v>235</v>
      </c>
      <c r="E11" s="68" t="s">
        <v>228</v>
      </c>
      <c r="F11" s="68" t="s">
        <v>234</v>
      </c>
      <c r="G11" s="63" t="s">
        <v>196</v>
      </c>
      <c r="H11" s="183"/>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row>
    <row r="12" spans="1:80" s="64" customFormat="1" ht="64.5" customHeight="1" thickBot="1" thickTop="1">
      <c r="A12" s="62" t="s">
        <v>229</v>
      </c>
      <c r="B12" s="62" t="s">
        <v>70</v>
      </c>
      <c r="C12" s="63" t="s">
        <v>69</v>
      </c>
      <c r="D12" s="63" t="s">
        <v>239</v>
      </c>
      <c r="E12" s="68" t="s">
        <v>230</v>
      </c>
      <c r="F12" s="63" t="s">
        <v>234</v>
      </c>
      <c r="G12" s="63" t="s">
        <v>238</v>
      </c>
      <c r="H12" s="183"/>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row>
    <row r="13" spans="1:80" s="72" customFormat="1" ht="136.5" customHeight="1" thickBot="1" thickTop="1">
      <c r="A13" s="62" t="s">
        <v>306</v>
      </c>
      <c r="B13" s="69" t="s">
        <v>70</v>
      </c>
      <c r="C13" s="70" t="s">
        <v>69</v>
      </c>
      <c r="D13" s="70" t="s">
        <v>376</v>
      </c>
      <c r="E13" s="71" t="s">
        <v>307</v>
      </c>
      <c r="F13" s="70" t="s">
        <v>377</v>
      </c>
      <c r="G13" s="70" t="s">
        <v>378</v>
      </c>
      <c r="H13" s="18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row>
    <row r="14" spans="1:80" s="30" customFormat="1" ht="74.25" customHeight="1" thickBot="1" thickTop="1">
      <c r="A14" s="80" t="s">
        <v>95</v>
      </c>
      <c r="B14" s="80" t="s">
        <v>72</v>
      </c>
      <c r="C14" s="81" t="s">
        <v>71</v>
      </c>
      <c r="D14" s="81" t="s">
        <v>111</v>
      </c>
      <c r="E14" s="82" t="s">
        <v>98</v>
      </c>
      <c r="F14" s="80" t="s">
        <v>99</v>
      </c>
      <c r="G14" s="80" t="s">
        <v>100</v>
      </c>
      <c r="H14" s="183"/>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row>
    <row r="15" spans="1:80" s="30" customFormat="1" ht="65.25" customHeight="1" thickBot="1" thickTop="1">
      <c r="A15" s="80" t="s">
        <v>194</v>
      </c>
      <c r="B15" s="80" t="s">
        <v>72</v>
      </c>
      <c r="C15" s="81" t="s">
        <v>71</v>
      </c>
      <c r="D15" s="81" t="s">
        <v>204</v>
      </c>
      <c r="E15" s="88" t="s">
        <v>195</v>
      </c>
      <c r="F15" s="80" t="s">
        <v>202</v>
      </c>
      <c r="G15" s="80" t="s">
        <v>203</v>
      </c>
      <c r="H15" s="183"/>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row>
    <row r="16" spans="1:80" s="30" customFormat="1" ht="81.75" customHeight="1" thickBot="1" thickTop="1">
      <c r="A16" s="80" t="s">
        <v>244</v>
      </c>
      <c r="B16" s="80" t="s">
        <v>72</v>
      </c>
      <c r="C16" s="81" t="s">
        <v>71</v>
      </c>
      <c r="D16" s="81" t="s">
        <v>249</v>
      </c>
      <c r="E16" s="88" t="s">
        <v>245</v>
      </c>
      <c r="F16" s="80" t="s">
        <v>248</v>
      </c>
      <c r="G16" s="80" t="s">
        <v>250</v>
      </c>
      <c r="H16" s="183"/>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row>
    <row r="17" spans="1:80" s="30" customFormat="1" ht="82.5" customHeight="1" thickBot="1" thickTop="1">
      <c r="A17" s="80" t="s">
        <v>246</v>
      </c>
      <c r="B17" s="80" t="s">
        <v>72</v>
      </c>
      <c r="C17" s="81" t="s">
        <v>71</v>
      </c>
      <c r="D17" s="81" t="s">
        <v>255</v>
      </c>
      <c r="E17" s="88" t="s">
        <v>247</v>
      </c>
      <c r="F17" s="80" t="s">
        <v>253</v>
      </c>
      <c r="G17" s="80" t="s">
        <v>254</v>
      </c>
      <c r="H17" s="183"/>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row>
    <row r="18" spans="1:80" s="30" customFormat="1" ht="60.75" customHeight="1" thickBot="1" thickTop="1">
      <c r="A18" s="80" t="s">
        <v>321</v>
      </c>
      <c r="B18" s="80" t="s">
        <v>72</v>
      </c>
      <c r="C18" s="81" t="s">
        <v>71</v>
      </c>
      <c r="D18" s="81" t="s">
        <v>327</v>
      </c>
      <c r="E18" s="88" t="s">
        <v>322</v>
      </c>
      <c r="F18" s="80" t="s">
        <v>326</v>
      </c>
      <c r="G18" s="80" t="s">
        <v>328</v>
      </c>
      <c r="H18" s="183"/>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row>
    <row r="19" spans="1:80" s="30" customFormat="1" ht="44.25" customHeight="1" thickBot="1" thickTop="1">
      <c r="A19" s="80" t="s">
        <v>323</v>
      </c>
      <c r="B19" s="80" t="s">
        <v>72</v>
      </c>
      <c r="C19" s="81" t="s">
        <v>71</v>
      </c>
      <c r="D19" s="81" t="s">
        <v>333</v>
      </c>
      <c r="E19" s="88" t="s">
        <v>324</v>
      </c>
      <c r="F19" s="80" t="s">
        <v>332</v>
      </c>
      <c r="G19" s="80" t="s">
        <v>334</v>
      </c>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row>
    <row r="20" spans="1:80" s="30" customFormat="1" ht="52.5" customHeight="1" thickBot="1" thickTop="1">
      <c r="A20" s="80" t="s">
        <v>320</v>
      </c>
      <c r="B20" s="80" t="s">
        <v>72</v>
      </c>
      <c r="C20" s="81" t="s">
        <v>71</v>
      </c>
      <c r="D20" s="81" t="s">
        <v>337</v>
      </c>
      <c r="E20" s="88" t="s">
        <v>325</v>
      </c>
      <c r="F20" s="80" t="s">
        <v>336</v>
      </c>
      <c r="G20" s="80" t="s">
        <v>338</v>
      </c>
      <c r="H20" s="183"/>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row>
    <row r="21" spans="1:80" s="30" customFormat="1" ht="70.5" customHeight="1" thickBot="1" thickTop="1">
      <c r="A21" s="80" t="s">
        <v>406</v>
      </c>
      <c r="B21" s="80" t="s">
        <v>72</v>
      </c>
      <c r="C21" s="81" t="s">
        <v>71</v>
      </c>
      <c r="D21" s="81" t="s">
        <v>409</v>
      </c>
      <c r="E21" s="88" t="s">
        <v>405</v>
      </c>
      <c r="F21" s="80" t="s">
        <v>407</v>
      </c>
      <c r="G21" s="80" t="s">
        <v>408</v>
      </c>
      <c r="H21" s="183"/>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row>
    <row r="22" spans="1:80" s="30" customFormat="1" ht="91.5" customHeight="1" thickBot="1" thickTop="1">
      <c r="A22" s="80" t="s">
        <v>421</v>
      </c>
      <c r="B22" s="80" t="s">
        <v>72</v>
      </c>
      <c r="C22" s="81" t="s">
        <v>71</v>
      </c>
      <c r="D22" s="243" t="s">
        <v>461</v>
      </c>
      <c r="E22" s="88" t="s">
        <v>422</v>
      </c>
      <c r="F22" s="245" t="s">
        <v>462</v>
      </c>
      <c r="G22" s="245" t="s">
        <v>463</v>
      </c>
      <c r="H22" s="183"/>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row>
    <row r="23" spans="1:80" s="85" customFormat="1" ht="82.5" customHeight="1" thickBot="1" thickTop="1">
      <c r="A23" s="93" t="s">
        <v>142</v>
      </c>
      <c r="B23" s="93" t="s">
        <v>73</v>
      </c>
      <c r="C23" s="94" t="s">
        <v>74</v>
      </c>
      <c r="D23" s="94" t="s">
        <v>75</v>
      </c>
      <c r="E23" s="94" t="s">
        <v>76</v>
      </c>
      <c r="F23" s="94" t="s">
        <v>77</v>
      </c>
      <c r="G23" s="94" t="s">
        <v>78</v>
      </c>
      <c r="H23" s="183"/>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row>
    <row r="24" spans="1:80" s="85" customFormat="1" ht="74.25" customHeight="1" thickBot="1" thickTop="1">
      <c r="A24" s="93" t="s">
        <v>284</v>
      </c>
      <c r="B24" s="93" t="s">
        <v>73</v>
      </c>
      <c r="C24" s="94" t="s">
        <v>74</v>
      </c>
      <c r="D24" s="94" t="s">
        <v>289</v>
      </c>
      <c r="E24" s="155" t="s">
        <v>286</v>
      </c>
      <c r="F24" s="94" t="s">
        <v>290</v>
      </c>
      <c r="G24" s="94" t="s">
        <v>291</v>
      </c>
      <c r="H24" s="183"/>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row>
    <row r="25" spans="1:80" s="85" customFormat="1" ht="74.25" customHeight="1" thickBot="1" thickTop="1">
      <c r="A25" s="93" t="s">
        <v>285</v>
      </c>
      <c r="B25" s="93" t="s">
        <v>73</v>
      </c>
      <c r="C25" s="94" t="s">
        <v>74</v>
      </c>
      <c r="D25" s="94" t="s">
        <v>371</v>
      </c>
      <c r="E25" s="155" t="s">
        <v>287</v>
      </c>
      <c r="F25" s="94" t="s">
        <v>372</v>
      </c>
      <c r="G25" s="94" t="s">
        <v>373</v>
      </c>
      <c r="H25" s="183"/>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row>
    <row r="26" spans="1:80" s="108" customFormat="1" ht="50.25" customHeight="1" thickBot="1" thickTop="1">
      <c r="A26" s="86" t="s">
        <v>207</v>
      </c>
      <c r="B26" s="86" t="s">
        <v>80</v>
      </c>
      <c r="C26" s="106" t="s">
        <v>79</v>
      </c>
      <c r="D26" s="87" t="s">
        <v>225</v>
      </c>
      <c r="E26" s="107" t="s">
        <v>208</v>
      </c>
      <c r="F26" s="87" t="s">
        <v>224</v>
      </c>
      <c r="G26" s="87" t="s">
        <v>226</v>
      </c>
      <c r="H26" s="187"/>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row>
    <row r="27" spans="1:80" s="57" customFormat="1" ht="80.25" customHeight="1" thickBot="1" thickTop="1">
      <c r="A27" s="86" t="s">
        <v>343</v>
      </c>
      <c r="B27" s="110" t="s">
        <v>80</v>
      </c>
      <c r="C27" s="106" t="s">
        <v>79</v>
      </c>
      <c r="D27" s="87" t="s">
        <v>346</v>
      </c>
      <c r="E27" s="129" t="s">
        <v>344</v>
      </c>
      <c r="F27" s="87" t="s">
        <v>345</v>
      </c>
      <c r="G27" s="87" t="s">
        <v>338</v>
      </c>
      <c r="H27" s="183"/>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row>
    <row r="28" spans="1:80" s="92" customFormat="1" ht="117.75" customHeight="1" thickBot="1" thickTop="1">
      <c r="A28" s="90" t="s">
        <v>267</v>
      </c>
      <c r="B28" s="90" t="s">
        <v>81</v>
      </c>
      <c r="C28" s="91" t="s">
        <v>243</v>
      </c>
      <c r="D28" s="91" t="s">
        <v>275</v>
      </c>
      <c r="E28" s="116" t="s">
        <v>268</v>
      </c>
      <c r="F28" s="91" t="s">
        <v>269</v>
      </c>
      <c r="G28" s="91" t="s">
        <v>270</v>
      </c>
      <c r="H28" s="183"/>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row>
    <row r="29" spans="1:80" s="92" customFormat="1" ht="101.25" customHeight="1" thickBot="1" thickTop="1">
      <c r="A29" s="90" t="s">
        <v>476</v>
      </c>
      <c r="B29" s="90" t="s">
        <v>81</v>
      </c>
      <c r="C29" s="91" t="s">
        <v>243</v>
      </c>
      <c r="D29" s="91" t="s">
        <v>415</v>
      </c>
      <c r="E29" s="116" t="s">
        <v>413</v>
      </c>
      <c r="F29" s="91" t="s">
        <v>414</v>
      </c>
      <c r="G29" s="91" t="s">
        <v>416</v>
      </c>
      <c r="H29" s="183"/>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row>
    <row r="30" spans="1:80" s="75" customFormat="1" ht="43.5" customHeight="1" thickBot="1" thickTop="1">
      <c r="A30" s="76" t="s">
        <v>260</v>
      </c>
      <c r="B30" s="76" t="s">
        <v>261</v>
      </c>
      <c r="C30" s="77" t="s">
        <v>88</v>
      </c>
      <c r="D30" s="119" t="s">
        <v>265</v>
      </c>
      <c r="E30" s="120" t="s">
        <v>262</v>
      </c>
      <c r="F30" s="120" t="s">
        <v>263</v>
      </c>
      <c r="G30" s="120" t="s">
        <v>264</v>
      </c>
      <c r="H30" s="183"/>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row>
    <row r="31" spans="1:80" s="75" customFormat="1" ht="74.25" customHeight="1" thickBot="1" thickTop="1">
      <c r="A31" s="76" t="s">
        <v>281</v>
      </c>
      <c r="B31" s="76" t="s">
        <v>282</v>
      </c>
      <c r="C31" s="77" t="s">
        <v>88</v>
      </c>
      <c r="D31" s="119" t="s">
        <v>294</v>
      </c>
      <c r="E31" s="120" t="s">
        <v>283</v>
      </c>
      <c r="F31" s="120" t="s">
        <v>293</v>
      </c>
      <c r="G31" s="120" t="s">
        <v>295</v>
      </c>
      <c r="H31" s="183"/>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row>
    <row r="32" spans="1:80" s="75" customFormat="1" ht="71.25" customHeight="1" thickBot="1" thickTop="1">
      <c r="A32" s="76" t="s">
        <v>385</v>
      </c>
      <c r="B32" s="76" t="s">
        <v>384</v>
      </c>
      <c r="C32" s="77" t="s">
        <v>88</v>
      </c>
      <c r="D32" s="119" t="s">
        <v>390</v>
      </c>
      <c r="E32" s="120" t="s">
        <v>386</v>
      </c>
      <c r="F32" s="120" t="s">
        <v>389</v>
      </c>
      <c r="G32" s="120" t="s">
        <v>388</v>
      </c>
      <c r="H32" s="183"/>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row>
    <row r="33" spans="1:80" s="75" customFormat="1" ht="78" customHeight="1" thickBot="1" thickTop="1">
      <c r="A33" s="76" t="s">
        <v>387</v>
      </c>
      <c r="B33" s="76" t="s">
        <v>384</v>
      </c>
      <c r="C33" s="77" t="s">
        <v>88</v>
      </c>
      <c r="D33" s="119" t="s">
        <v>401</v>
      </c>
      <c r="E33" s="120" t="s">
        <v>398</v>
      </c>
      <c r="F33" s="120" t="s">
        <v>400</v>
      </c>
      <c r="G33" s="120" t="s">
        <v>402</v>
      </c>
      <c r="H33" s="183"/>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row>
    <row r="34" spans="1:80" s="85" customFormat="1" ht="99" customHeight="1" thickBot="1" thickTop="1">
      <c r="A34" s="93" t="s">
        <v>133</v>
      </c>
      <c r="B34" s="93" t="s">
        <v>83</v>
      </c>
      <c r="C34" s="94" t="s">
        <v>82</v>
      </c>
      <c r="D34" s="124" t="s">
        <v>134</v>
      </c>
      <c r="E34" s="124" t="s">
        <v>172</v>
      </c>
      <c r="F34" s="124" t="s">
        <v>179</v>
      </c>
      <c r="G34" s="126" t="s">
        <v>178</v>
      </c>
      <c r="H34" s="183"/>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row>
    <row r="35" spans="1:80" s="283" customFormat="1" ht="99" customHeight="1" thickBot="1" thickTop="1">
      <c r="A35" s="284" t="s">
        <v>477</v>
      </c>
      <c r="B35" s="284" t="s">
        <v>83</v>
      </c>
      <c r="C35" s="285" t="s">
        <v>82</v>
      </c>
      <c r="D35" s="288" t="s">
        <v>478</v>
      </c>
      <c r="E35" s="288" t="s">
        <v>478</v>
      </c>
      <c r="F35" s="288" t="s">
        <v>179</v>
      </c>
      <c r="G35" s="290" t="s">
        <v>78</v>
      </c>
      <c r="H35" s="293"/>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row>
    <row r="36" spans="1:80" s="85" customFormat="1" ht="43.5" customHeight="1" thickBot="1" thickTop="1">
      <c r="A36" s="93" t="s">
        <v>356</v>
      </c>
      <c r="B36" s="93" t="s">
        <v>355</v>
      </c>
      <c r="C36" s="94" t="s">
        <v>82</v>
      </c>
      <c r="D36" s="124" t="s">
        <v>360</v>
      </c>
      <c r="E36" s="124" t="s">
        <v>358</v>
      </c>
      <c r="F36" s="124" t="s">
        <v>359</v>
      </c>
      <c r="G36" s="126" t="s">
        <v>361</v>
      </c>
      <c r="H36" s="183"/>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row>
    <row r="37" spans="1:80" s="85" customFormat="1" ht="48" customHeight="1" thickBot="1" thickTop="1">
      <c r="A37" s="93" t="s">
        <v>357</v>
      </c>
      <c r="B37" s="93" t="s">
        <v>355</v>
      </c>
      <c r="C37" s="94" t="s">
        <v>82</v>
      </c>
      <c r="D37" s="124" t="s">
        <v>367</v>
      </c>
      <c r="E37" s="124" t="s">
        <v>365</v>
      </c>
      <c r="F37" s="124" t="s">
        <v>366</v>
      </c>
      <c r="G37" s="126" t="s">
        <v>368</v>
      </c>
      <c r="H37" s="183"/>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row>
    <row r="38" spans="1:80" s="57" customFormat="1" ht="74.25" customHeight="1" thickBot="1" thickTop="1">
      <c r="A38" s="86" t="s">
        <v>199</v>
      </c>
      <c r="B38" s="86" t="s">
        <v>102</v>
      </c>
      <c r="C38" s="87" t="s">
        <v>84</v>
      </c>
      <c r="D38" s="59" t="s">
        <v>148</v>
      </c>
      <c r="E38" s="87" t="s">
        <v>184</v>
      </c>
      <c r="F38" s="128" t="s">
        <v>180</v>
      </c>
      <c r="G38" s="128" t="s">
        <v>181</v>
      </c>
      <c r="H38" s="183"/>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row>
    <row r="39" spans="1:80" s="57" customFormat="1" ht="36" customHeight="1" thickBot="1" thickTop="1">
      <c r="A39" s="86" t="s">
        <v>209</v>
      </c>
      <c r="B39" s="86" t="s">
        <v>211</v>
      </c>
      <c r="C39" s="87" t="s">
        <v>84</v>
      </c>
      <c r="D39" s="87" t="s">
        <v>217</v>
      </c>
      <c r="E39" s="129" t="s">
        <v>210</v>
      </c>
      <c r="F39" s="86" t="s">
        <v>215</v>
      </c>
      <c r="G39" s="130" t="s">
        <v>216</v>
      </c>
      <c r="H39" s="183"/>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row>
    <row r="40" spans="1:80" s="57" customFormat="1" ht="88.5" customHeight="1" thickBot="1" thickTop="1">
      <c r="A40" s="86" t="s">
        <v>212</v>
      </c>
      <c r="B40" s="86" t="s">
        <v>213</v>
      </c>
      <c r="C40" s="87" t="s">
        <v>84</v>
      </c>
      <c r="D40" s="87" t="s">
        <v>219</v>
      </c>
      <c r="E40" s="131" t="s">
        <v>214</v>
      </c>
      <c r="F40" s="86" t="s">
        <v>220</v>
      </c>
      <c r="G40" s="130" t="s">
        <v>221</v>
      </c>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row>
    <row r="41" spans="1:80" s="57" customFormat="1" ht="109.5" customHeight="1" thickBot="1" thickTop="1">
      <c r="A41" s="86" t="s">
        <v>412</v>
      </c>
      <c r="B41" s="86" t="s">
        <v>102</v>
      </c>
      <c r="C41" s="87" t="s">
        <v>84</v>
      </c>
      <c r="D41" s="247" t="s">
        <v>467</v>
      </c>
      <c r="E41" s="129" t="s">
        <v>464</v>
      </c>
      <c r="F41" s="247" t="s">
        <v>465</v>
      </c>
      <c r="G41" s="130" t="s">
        <v>466</v>
      </c>
      <c r="H41" s="183"/>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row>
    <row r="42" spans="1:80" s="111" customFormat="1" ht="90" customHeight="1" thickBot="1" thickTop="1">
      <c r="A42" s="132" t="s">
        <v>143</v>
      </c>
      <c r="B42" s="132" t="s">
        <v>85</v>
      </c>
      <c r="C42" s="133" t="s">
        <v>86</v>
      </c>
      <c r="D42" s="39" t="s">
        <v>151</v>
      </c>
      <c r="E42" s="133" t="s">
        <v>185</v>
      </c>
      <c r="F42" s="134" t="s">
        <v>108</v>
      </c>
      <c r="G42" s="134" t="s">
        <v>109</v>
      </c>
      <c r="H42" s="183"/>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row>
    <row r="43" spans="1:80" s="111" customFormat="1" ht="75" customHeight="1" thickBot="1" thickTop="1">
      <c r="A43" s="132" t="s">
        <v>144</v>
      </c>
      <c r="B43" s="132" t="s">
        <v>85</v>
      </c>
      <c r="C43" s="133" t="s">
        <v>86</v>
      </c>
      <c r="D43" s="39" t="s">
        <v>150</v>
      </c>
      <c r="E43" s="133" t="s">
        <v>186</v>
      </c>
      <c r="F43" s="134" t="s">
        <v>108</v>
      </c>
      <c r="G43" s="134" t="s">
        <v>109</v>
      </c>
      <c r="H43" s="183"/>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row>
    <row r="44" spans="1:80" s="111" customFormat="1" ht="79.5" customHeight="1" thickBot="1" thickTop="1">
      <c r="A44" s="132" t="s">
        <v>145</v>
      </c>
      <c r="B44" s="132" t="s">
        <v>85</v>
      </c>
      <c r="C44" s="133" t="s">
        <v>86</v>
      </c>
      <c r="D44" s="39" t="s">
        <v>148</v>
      </c>
      <c r="E44" s="133" t="s">
        <v>187</v>
      </c>
      <c r="F44" s="134" t="s">
        <v>183</v>
      </c>
      <c r="G44" s="134" t="s">
        <v>182</v>
      </c>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row>
    <row r="45" spans="1:80" s="111" customFormat="1" ht="61.5" customHeight="1" thickBot="1" thickTop="1">
      <c r="A45" s="132" t="s">
        <v>301</v>
      </c>
      <c r="B45" s="132" t="s">
        <v>85</v>
      </c>
      <c r="C45" s="133" t="s">
        <v>86</v>
      </c>
      <c r="D45" s="158" t="s">
        <v>304</v>
      </c>
      <c r="E45" s="159" t="s">
        <v>302</v>
      </c>
      <c r="F45" s="134" t="s">
        <v>303</v>
      </c>
      <c r="G45" s="134" t="s">
        <v>288</v>
      </c>
      <c r="H45" s="183"/>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row>
    <row r="46" spans="1:80" s="148" customFormat="1" ht="66.75" customHeight="1" thickBot="1" thickTop="1">
      <c r="A46" s="251" t="s">
        <v>393</v>
      </c>
      <c r="B46" s="251" t="s">
        <v>87</v>
      </c>
      <c r="C46" s="252" t="s">
        <v>88</v>
      </c>
      <c r="D46" s="253" t="s">
        <v>382</v>
      </c>
      <c r="E46" s="254" t="s">
        <v>394</v>
      </c>
      <c r="F46" s="254" t="s">
        <v>381</v>
      </c>
      <c r="G46" s="254" t="s">
        <v>383</v>
      </c>
      <c r="H46" s="183"/>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row>
    <row r="47" spans="1:80" s="28" customFormat="1" ht="90" customHeight="1" thickBot="1" thickTop="1">
      <c r="A47" s="162" t="s">
        <v>313</v>
      </c>
      <c r="B47" s="162" t="s">
        <v>312</v>
      </c>
      <c r="C47" s="163" t="s">
        <v>315</v>
      </c>
      <c r="D47" s="163" t="s">
        <v>318</v>
      </c>
      <c r="E47" s="163" t="s">
        <v>314</v>
      </c>
      <c r="F47" s="164" t="s">
        <v>317</v>
      </c>
      <c r="G47" s="162" t="s">
        <v>319</v>
      </c>
      <c r="H47" s="183"/>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row>
    <row r="48" spans="1:80" s="28" customFormat="1" ht="127.5" customHeight="1" thickBot="1" thickTop="1">
      <c r="A48" s="146" t="s">
        <v>424</v>
      </c>
      <c r="B48" s="146" t="s">
        <v>425</v>
      </c>
      <c r="C48" s="147" t="s">
        <v>431</v>
      </c>
      <c r="D48" s="242" t="s">
        <v>437</v>
      </c>
      <c r="E48" s="147" t="s">
        <v>423</v>
      </c>
      <c r="F48" s="240" t="s">
        <v>438</v>
      </c>
      <c r="G48" s="146" t="s">
        <v>399</v>
      </c>
      <c r="H48" s="183"/>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row>
    <row r="49" spans="1:80" s="28" customFormat="1" ht="90" customHeight="1" thickBot="1" thickTop="1">
      <c r="A49" s="146" t="s">
        <v>426</v>
      </c>
      <c r="B49" s="146" t="s">
        <v>425</v>
      </c>
      <c r="C49" s="147" t="s">
        <v>431</v>
      </c>
      <c r="D49" s="147" t="s">
        <v>443</v>
      </c>
      <c r="E49" s="147" t="s">
        <v>432</v>
      </c>
      <c r="F49" s="240" t="s">
        <v>444</v>
      </c>
      <c r="G49" s="146" t="s">
        <v>445</v>
      </c>
      <c r="H49" s="183"/>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row>
    <row r="50" spans="1:80" s="28" customFormat="1" ht="90" customHeight="1" thickBot="1" thickTop="1">
      <c r="A50" s="146" t="s">
        <v>427</v>
      </c>
      <c r="B50" s="146" t="s">
        <v>425</v>
      </c>
      <c r="C50" s="147" t="s">
        <v>431</v>
      </c>
      <c r="D50" s="147" t="s">
        <v>443</v>
      </c>
      <c r="E50" s="147" t="s">
        <v>433</v>
      </c>
      <c r="F50" s="240" t="s">
        <v>444</v>
      </c>
      <c r="G50" s="146" t="s">
        <v>445</v>
      </c>
      <c r="H50" s="183"/>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row>
    <row r="51" spans="1:80" s="28" customFormat="1" ht="90" customHeight="1" thickBot="1" thickTop="1">
      <c r="A51" s="146" t="s">
        <v>428</v>
      </c>
      <c r="B51" s="146" t="s">
        <v>425</v>
      </c>
      <c r="C51" s="147" t="s">
        <v>431</v>
      </c>
      <c r="D51" s="147" t="s">
        <v>449</v>
      </c>
      <c r="E51" s="147" t="s">
        <v>434</v>
      </c>
      <c r="F51" s="240" t="s">
        <v>450</v>
      </c>
      <c r="G51" s="146" t="s">
        <v>451</v>
      </c>
      <c r="H51" s="183"/>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row>
    <row r="52" spans="1:80" s="28" customFormat="1" ht="90" customHeight="1" thickBot="1" thickTop="1">
      <c r="A52" s="146" t="s">
        <v>429</v>
      </c>
      <c r="B52" s="146" t="s">
        <v>425</v>
      </c>
      <c r="C52" s="147" t="s">
        <v>431</v>
      </c>
      <c r="D52" s="147" t="s">
        <v>454</v>
      </c>
      <c r="E52" s="147" t="s">
        <v>435</v>
      </c>
      <c r="F52" s="240" t="s">
        <v>455</v>
      </c>
      <c r="G52" s="146" t="s">
        <v>456</v>
      </c>
      <c r="H52" s="183"/>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row>
    <row r="53" spans="1:80" s="28" customFormat="1" ht="142.5" customHeight="1" thickBot="1" thickTop="1">
      <c r="A53" s="146" t="s">
        <v>430</v>
      </c>
      <c r="B53" s="146" t="s">
        <v>425</v>
      </c>
      <c r="C53" s="147" t="s">
        <v>431</v>
      </c>
      <c r="D53" s="147" t="s">
        <v>457</v>
      </c>
      <c r="E53" s="147" t="s">
        <v>436</v>
      </c>
      <c r="F53" s="240" t="s">
        <v>458</v>
      </c>
      <c r="G53" s="146" t="s">
        <v>288</v>
      </c>
      <c r="H53" s="183"/>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row>
    <row r="54"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3"/>
  <sheetViews>
    <sheetView zoomScale="90" zoomScaleNormal="90" zoomScalePageLayoutView="0" workbookViewId="0" topLeftCell="A1">
      <pane ySplit="7" topLeftCell="A33" activePane="bottomLeft" state="frozen"/>
      <selection pane="topLeft" activeCell="A1" sqref="A1"/>
      <selection pane="bottomLeft" activeCell="E36" sqref="E36"/>
    </sheetView>
  </sheetViews>
  <sheetFormatPr defaultColWidth="11.421875" defaultRowHeight="12.75"/>
  <cols>
    <col min="1" max="1" width="25.140625" style="14"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4"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184" customWidth="1"/>
    <col min="131" max="16384" width="11.421875" style="7" customWidth="1"/>
  </cols>
  <sheetData>
    <row r="1" spans="1:13" ht="27.75" customHeight="1">
      <c r="A1" s="401" t="s">
        <v>166</v>
      </c>
      <c r="B1" s="402"/>
      <c r="C1" s="399" t="s">
        <v>0</v>
      </c>
      <c r="D1" s="400"/>
      <c r="E1" s="400"/>
      <c r="F1" s="400"/>
      <c r="G1" s="400"/>
      <c r="H1" s="385"/>
      <c r="I1" s="386"/>
      <c r="J1" s="7" t="s">
        <v>168</v>
      </c>
      <c r="K1" s="7" t="s">
        <v>169</v>
      </c>
      <c r="L1" s="7" t="s">
        <v>170</v>
      </c>
      <c r="M1" s="18" t="s">
        <v>171</v>
      </c>
    </row>
    <row r="2" spans="1:13" ht="27" customHeight="1">
      <c r="A2" s="403"/>
      <c r="B2" s="402"/>
      <c r="C2" s="406" t="s">
        <v>32</v>
      </c>
      <c r="D2" s="407"/>
      <c r="E2" s="407"/>
      <c r="F2" s="407"/>
      <c r="G2" s="407"/>
      <c r="H2" s="387"/>
      <c r="I2" s="388"/>
      <c r="J2" s="7" t="s">
        <v>132</v>
      </c>
      <c r="K2" s="19" t="s">
        <v>97</v>
      </c>
      <c r="L2" s="19" t="s">
        <v>96</v>
      </c>
      <c r="M2" s="19" t="s">
        <v>96</v>
      </c>
    </row>
    <row r="3" spans="1:9" ht="24" customHeight="1" thickBot="1">
      <c r="A3" s="403"/>
      <c r="B3" s="402"/>
      <c r="C3" s="394"/>
      <c r="D3" s="395"/>
      <c r="E3" s="395"/>
      <c r="F3" s="395"/>
      <c r="G3" s="395"/>
      <c r="H3" s="389"/>
      <c r="I3" s="390"/>
    </row>
    <row r="4" spans="1:9" ht="13.5" thickBot="1">
      <c r="A4" s="403"/>
      <c r="B4" s="402"/>
      <c r="C4" s="397" t="s">
        <v>33</v>
      </c>
      <c r="D4" s="398"/>
      <c r="E4" s="408" t="s">
        <v>25</v>
      </c>
      <c r="F4" s="409"/>
      <c r="G4" s="410"/>
      <c r="H4" s="397" t="s">
        <v>6</v>
      </c>
      <c r="I4" s="398"/>
    </row>
    <row r="5" ht="7.5" customHeight="1" thickBot="1"/>
    <row r="6" spans="1:9" ht="25.5" customHeight="1" thickBot="1" thickTop="1">
      <c r="A6" s="404" t="s">
        <v>165</v>
      </c>
      <c r="B6" s="404" t="s">
        <v>26</v>
      </c>
      <c r="C6" s="405" t="s">
        <v>34</v>
      </c>
      <c r="D6" s="405" t="s">
        <v>35</v>
      </c>
      <c r="E6" s="405"/>
      <c r="F6" s="13" t="s">
        <v>167</v>
      </c>
      <c r="G6" s="405" t="s">
        <v>36</v>
      </c>
      <c r="H6" s="404" t="s">
        <v>37</v>
      </c>
      <c r="I6" s="405" t="s">
        <v>38</v>
      </c>
    </row>
    <row r="7" spans="1:9" ht="27" thickBot="1" thickTop="1">
      <c r="A7" s="404"/>
      <c r="B7" s="404"/>
      <c r="C7" s="405"/>
      <c r="D7" s="8" t="s">
        <v>7</v>
      </c>
      <c r="E7" s="8" t="s">
        <v>8</v>
      </c>
      <c r="F7" s="13"/>
      <c r="G7" s="405"/>
      <c r="H7" s="404"/>
      <c r="I7" s="405"/>
    </row>
    <row r="8" spans="1:130" s="64" customFormat="1" ht="44.25" customHeight="1" thickBot="1" thickTop="1">
      <c r="A8" s="65" t="str">
        <f>'IDENTIFICACION DEL RIESGO'!A7</f>
        <v>CI01813-P</v>
      </c>
      <c r="B8" s="65" t="str">
        <f>'IDENTIFICACION DEL RIESGO'!B7</f>
        <v>DIRECCIONAMIENTO ESTRATÉGICO</v>
      </c>
      <c r="C8" s="66" t="str">
        <f>'IDENTIFICACION DEL RIESGO'!D7</f>
        <v>POSIBLE CONSTRUCCIÓN DE LA DOFA DE MANERA INADECUADA</v>
      </c>
      <c r="D8" s="67">
        <v>5</v>
      </c>
      <c r="E8" s="67">
        <v>2</v>
      </c>
      <c r="F8" s="67" t="s">
        <v>17</v>
      </c>
      <c r="G8" s="67" t="s">
        <v>89</v>
      </c>
      <c r="H8" s="174" t="str">
        <f>IF(F8="B",$J$1,IF(F8="M",$K$1,IF(F8="A",$L$1,IF(F8="E",$M$1,"0"))))</f>
        <v>ZONA DE RIESGO ALTA</v>
      </c>
      <c r="I8" s="167" t="str">
        <f aca="true" t="shared" si="0" ref="I8:I26">IF(F8="B",$J$2,IF(F8="M",$K$2,IF(F8="A",$L$2,IF(F8="E",$M$2,"0"))))</f>
        <v>Reducir el Riesgo, Evitar, Compartir o Transferir el Riesgo</v>
      </c>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row>
    <row r="9" spans="1:130" s="64" customFormat="1" ht="40.5" customHeight="1" thickBot="1" thickTop="1">
      <c r="A9" s="65" t="str">
        <f>'IDENTIFICACION DEL RIESGO'!A8</f>
        <v>CA03614-P</v>
      </c>
      <c r="B9" s="65" t="str">
        <f>'IDENTIFICACION DEL RIESGO'!B8</f>
        <v>DIRECCIONAMIENTO ESTRATÉGICO</v>
      </c>
      <c r="C9" s="66" t="str">
        <f>'IDENTIFICACION DEL RIESGO'!D8</f>
        <v>BRINDAR INFORMACIÓN ERRADA DE LA PLANEACIÓN ESTRATÉGICA A LOS FUNCIONARIOS DE LA ENTIDAD</v>
      </c>
      <c r="D9" s="67">
        <v>5</v>
      </c>
      <c r="E9" s="67">
        <v>2</v>
      </c>
      <c r="F9" s="67" t="s">
        <v>17</v>
      </c>
      <c r="G9" s="67" t="s">
        <v>90</v>
      </c>
      <c r="H9" s="174" t="str">
        <f>IF(F9="B",$J$1,IF(F9="M",$K$1,IF(F9="A",$L$1,IF(F9="E",$M$1,"0"))))</f>
        <v>ZONA DE RIESGO ALTA</v>
      </c>
      <c r="I9" s="167" t="str">
        <f t="shared" si="0"/>
        <v>Reducir el Riesgo, Evitar, Compartir o Transferir el Riesgo</v>
      </c>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row>
    <row r="10" spans="1:130" s="64" customFormat="1" ht="46.5" customHeight="1" thickBot="1" thickTop="1">
      <c r="A10" s="65" t="str">
        <f>'IDENTIFICACION DEL RIESGO'!A9</f>
        <v>CA07014-P</v>
      </c>
      <c r="B10" s="65" t="str">
        <f>'IDENTIFICACION DEL RIESGO'!B9</f>
        <v>DIRECCIONAMIENTO ESTRATÉGICO</v>
      </c>
      <c r="C10" s="66" t="str">
        <f>'IDENTIFICACION DEL RIESGO'!D9</f>
        <v>INCUMPLIMIENTO DEL DECRETO 943 DE MAYO DE 2014 REFERENTE A LA ACTUALIZACIÓN DEL MECI</v>
      </c>
      <c r="D10" s="67">
        <v>4</v>
      </c>
      <c r="E10" s="67">
        <v>2</v>
      </c>
      <c r="F10" s="67" t="s">
        <v>17</v>
      </c>
      <c r="G10" s="67" t="s">
        <v>90</v>
      </c>
      <c r="H10" s="174" t="str">
        <f aca="true" t="shared" si="1" ref="H10:H35">IF(F10="B",$J$1,IF(F10="M",$K$1,IF(F10="A",$L$1,IF(F10="E",$M$1,"0"))))</f>
        <v>ZONA DE RIESGO ALTA</v>
      </c>
      <c r="I10" s="167" t="str">
        <f t="shared" si="0"/>
        <v>Reducir el Riesgo, Evitar, Compartir o Transferir el Riesgo</v>
      </c>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row>
    <row r="11" spans="1:130" s="64" customFormat="1" ht="45" customHeight="1" thickBot="1" thickTop="1">
      <c r="A11" s="65" t="str">
        <f>'IDENTIFICACION DEL RIESGO'!A10</f>
        <v>CA07114-P</v>
      </c>
      <c r="B11" s="65" t="str">
        <f>'IDENTIFICACION DEL RIESGO'!B10</f>
        <v>DIRECCIONAMIENTO ESTRATÉGICO</v>
      </c>
      <c r="C11" s="66" t="str">
        <f>'IDENTIFICACION DEL RIESGO'!D10</f>
        <v>POSIBLES INCUMPLIMIENTOS REFERENTES A LAS ACTIVIDADES QUE DESARROLLA LA OFICINA</v>
      </c>
      <c r="D11" s="67">
        <v>4</v>
      </c>
      <c r="E11" s="67">
        <v>1</v>
      </c>
      <c r="F11" s="67" t="s">
        <v>16</v>
      </c>
      <c r="G11" s="67" t="s">
        <v>90</v>
      </c>
      <c r="H11" s="174" t="str">
        <f t="shared" si="1"/>
        <v>ZONA DE RIESGO MODERADA</v>
      </c>
      <c r="I11" s="167" t="str">
        <f t="shared" si="0"/>
        <v>Asumir el Riesgo, Reducir el Riesgo</v>
      </c>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row>
    <row r="12" spans="1:130" s="64" customFormat="1" ht="49.5" customHeight="1" thickBot="1" thickTop="1">
      <c r="A12" s="65" t="str">
        <f>'IDENTIFICACION DEL RIESGO'!A11</f>
        <v>CI03015-P</v>
      </c>
      <c r="B12" s="65" t="str">
        <f>'IDENTIFICACION DEL RIESGO'!B11</f>
        <v>DIRECCIONAMIENTO ESTRATÉGICO</v>
      </c>
      <c r="C12" s="66" t="str">
        <f>'IDENTIFICACION DEL RIESGO'!D11</f>
        <v>POSIBLE INCUMPLIMIENTO DEL NUMERAL 4,2,2  DE LA NORMA MANUAL DE CALIDAD </v>
      </c>
      <c r="D12" s="67">
        <v>4</v>
      </c>
      <c r="E12" s="67">
        <v>3</v>
      </c>
      <c r="F12" s="67" t="s">
        <v>17</v>
      </c>
      <c r="G12" s="67" t="s">
        <v>198</v>
      </c>
      <c r="H12" s="174" t="str">
        <f t="shared" si="1"/>
        <v>ZONA DE RIESGO ALTA</v>
      </c>
      <c r="I12" s="167" t="str">
        <f t="shared" si="0"/>
        <v>Reducir el Riesgo, Evitar, Compartir o Transferir el Riesgo</v>
      </c>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row>
    <row r="13" spans="1:130" s="64" customFormat="1" ht="59.25" customHeight="1" thickBot="1" thickTop="1">
      <c r="A13" s="65" t="str">
        <f>'IDENTIFICACION DEL RIESGO'!A12</f>
        <v>CI03115-P</v>
      </c>
      <c r="B13" s="65" t="str">
        <f>'IDENTIFICACION DEL RIESGO'!B12</f>
        <v>DIRECCIONAMIENTO ESTRATÉGICO</v>
      </c>
      <c r="C13" s="66" t="str">
        <f>'IDENTIFICACION DEL RIESGO'!D12</f>
        <v>posible contruccion de la Matriz del Plan Anticorrupción y sus componentes no acorde a la metodologia actual </v>
      </c>
      <c r="D13" s="67">
        <v>4</v>
      </c>
      <c r="E13" s="67">
        <v>3</v>
      </c>
      <c r="F13" s="67" t="s">
        <v>17</v>
      </c>
      <c r="G13" s="67"/>
      <c r="H13" s="174" t="str">
        <f t="shared" si="1"/>
        <v>ZONA DE RIESGO ALTA</v>
      </c>
      <c r="I13" s="167" t="str">
        <f t="shared" si="0"/>
        <v>Reducir el Riesgo, Evitar, Compartir o Transferir el Riesgo</v>
      </c>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row>
    <row r="14" spans="1:130" s="64" customFormat="1" ht="59.25" customHeight="1" thickBot="1" thickTop="1">
      <c r="A14" s="65" t="str">
        <f>'IDENTIFICACION DEL RIESGO'!A13</f>
        <v>CA00317-P</v>
      </c>
      <c r="B14" s="65" t="str">
        <f>'IDENTIFICACION DEL RIESGO'!B13</f>
        <v>DIRECCIONAMIENTO ESTRATÉGICO</v>
      </c>
      <c r="C14" s="66" t="str">
        <f>'IDENTIFICACION DEL RIESGO'!D13</f>
        <v>NO CONTAR CON LOS INSUMOS COMPLETOS PARA CONSOLIDAR EL INFORME EJECUTIVO DE REVISIÓN POR LA DRECCIÓN </v>
      </c>
      <c r="D14" s="67">
        <v>3</v>
      </c>
      <c r="E14" s="67">
        <v>2</v>
      </c>
      <c r="F14" s="67" t="s">
        <v>16</v>
      </c>
      <c r="G14" s="67"/>
      <c r="H14" s="174" t="str">
        <f t="shared" si="1"/>
        <v>ZONA DE RIESGO MODERADA</v>
      </c>
      <c r="I14" s="167"/>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row>
    <row r="15" spans="1:130" s="30" customFormat="1" ht="45" customHeight="1" thickBot="1" thickTop="1">
      <c r="A15" s="56" t="str">
        <f>'IDENTIFICACION DEL RIESGO'!A14</f>
        <v>CA05813-P</v>
      </c>
      <c r="B15" s="56" t="str">
        <f>'IDENTIFICACION DEL RIESGO'!B14</f>
        <v>GESTION DE TIC`S</v>
      </c>
      <c r="C15" s="35" t="str">
        <f>'IDENTIFICACION DEL RIESGO'!D14</f>
        <v>QUE SE INCUMPLA CON LAS POLITICAS DE SEGURIDAD DE LA ENTIDAD</v>
      </c>
      <c r="D15" s="83">
        <v>2</v>
      </c>
      <c r="E15" s="83">
        <v>3</v>
      </c>
      <c r="F15" s="83" t="s">
        <v>16</v>
      </c>
      <c r="G15" s="83" t="s">
        <v>90</v>
      </c>
      <c r="H15" s="175" t="str">
        <f t="shared" si="1"/>
        <v>ZONA DE RIESGO MODERADA</v>
      </c>
      <c r="I15" s="168" t="str">
        <f t="shared" si="0"/>
        <v>Asumir el Riesgo, Reducir el Riesgo</v>
      </c>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row>
    <row r="16" spans="1:130" s="30" customFormat="1" ht="66.75" customHeight="1" thickBot="1" thickTop="1">
      <c r="A16" s="56" t="str">
        <f>'IDENTIFICACION DEL RIESGO'!A15</f>
        <v>CA03515-P</v>
      </c>
      <c r="B16" s="56" t="str">
        <f>'IDENTIFICACION DEL RIESGO'!B15</f>
        <v>GESTION DE TIC`S</v>
      </c>
      <c r="C16" s="35" t="str">
        <f>'IDENTIFICACION DEL RIESGO'!D15</f>
        <v>POSIBLE ATAQUE DE SEGURIDAD </v>
      </c>
      <c r="D16" s="84">
        <v>3</v>
      </c>
      <c r="E16" s="84">
        <v>3</v>
      </c>
      <c r="F16" s="84" t="s">
        <v>17</v>
      </c>
      <c r="G16" s="84" t="s">
        <v>154</v>
      </c>
      <c r="H16" s="175" t="str">
        <f t="shared" si="1"/>
        <v>ZONA DE RIESGO ALTA</v>
      </c>
      <c r="I16" s="168" t="str">
        <f t="shared" si="0"/>
        <v>Reducir el Riesgo, Evitar, Compartir o Transferir el Riesgo</v>
      </c>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row>
    <row r="17" spans="1:130" s="30" customFormat="1" ht="60.75" customHeight="1" thickBot="1" thickTop="1">
      <c r="A17" s="56" t="str">
        <f>'IDENTIFICACION DEL RIESGO'!A16</f>
        <v>CA01316-P</v>
      </c>
      <c r="B17" s="56" t="str">
        <f>'IDENTIFICACION DEL RIESGO'!B16</f>
        <v>GESTION DE TIC`S</v>
      </c>
      <c r="C17" s="35" t="str">
        <f>'IDENTIFICACION DEL RIESGO'!D16</f>
        <v>POSIBLE INSTALACIÓN DE SOFTWARE ILEGAL </v>
      </c>
      <c r="D17" s="84">
        <v>3</v>
      </c>
      <c r="E17" s="84">
        <v>3</v>
      </c>
      <c r="F17" s="84" t="s">
        <v>17</v>
      </c>
      <c r="G17" s="89" t="s">
        <v>251</v>
      </c>
      <c r="H17" s="175" t="str">
        <f t="shared" si="1"/>
        <v>ZONA DE RIESGO ALTA</v>
      </c>
      <c r="I17" s="168" t="str">
        <f t="shared" si="0"/>
        <v>Reducir el Riesgo, Evitar, Compartir o Transferir el Riesgo</v>
      </c>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row>
    <row r="18" spans="1:130" s="30" customFormat="1" ht="60.75" customHeight="1" thickBot="1" thickTop="1">
      <c r="A18" s="56" t="str">
        <f>'IDENTIFICACION DEL RIESGO'!A17</f>
        <v>CA01516-P</v>
      </c>
      <c r="B18" s="56" t="str">
        <f>'IDENTIFICACION DEL RIESGO'!B17</f>
        <v>GESTION DE TIC`S</v>
      </c>
      <c r="C18" s="35" t="str">
        <f>'IDENTIFICACION DEL RIESGO'!D17</f>
        <v>QUE NO SE TENGAN CANALES EFECTIVOS DE COMUNICACIÓN CON EL CIUDADANO </v>
      </c>
      <c r="D18" s="84">
        <v>3</v>
      </c>
      <c r="E18" s="84">
        <v>3</v>
      </c>
      <c r="F18" s="84" t="s">
        <v>17</v>
      </c>
      <c r="G18" s="89" t="s">
        <v>251</v>
      </c>
      <c r="H18" s="175" t="str">
        <f t="shared" si="1"/>
        <v>ZONA DE RIESGO ALTA</v>
      </c>
      <c r="I18" s="168" t="str">
        <f t="shared" si="0"/>
        <v>Reducir el Riesgo, Evitar, Compartir o Transferir el Riesgo</v>
      </c>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row>
    <row r="19" spans="1:130" s="30" customFormat="1" ht="60.75" customHeight="1" thickBot="1" thickTop="1">
      <c r="A19" s="160" t="str">
        <f>'IDENTIFICACION DEL RIESGO'!A18</f>
        <v>CI00117-P</v>
      </c>
      <c r="B19" s="160" t="str">
        <f>'IDENTIFICACION DEL RIESGO'!B18</f>
        <v>GESTION DE TIC`S</v>
      </c>
      <c r="C19" s="35" t="str">
        <f>'IDENTIFICACION DEL RIESGO'!D18</f>
        <v>INSTALACIÓN DE SOFTWARE  ILEGAL </v>
      </c>
      <c r="D19" s="84">
        <v>4</v>
      </c>
      <c r="E19" s="84">
        <v>4</v>
      </c>
      <c r="F19" s="84" t="s">
        <v>19</v>
      </c>
      <c r="G19" s="89"/>
      <c r="H19" s="175" t="str">
        <f t="shared" si="1"/>
        <v>ZONA DE RIESGO EXTREMA</v>
      </c>
      <c r="I19" s="168" t="str">
        <f t="shared" si="0"/>
        <v>Reducir el Riesgo, Evitar, Compartir o Transferir el Riesgo</v>
      </c>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row>
    <row r="20" spans="1:130" s="30" customFormat="1" ht="60.75" customHeight="1" thickBot="1" thickTop="1">
      <c r="A20" s="160" t="str">
        <f>'IDENTIFICACION DEL RIESGO'!A19</f>
        <v>CI00317-P</v>
      </c>
      <c r="B20" s="160" t="str">
        <f>'IDENTIFICACION DEL RIESGO'!B19</f>
        <v>GESTION DE TIC`S</v>
      </c>
      <c r="C20" s="35" t="str">
        <f>'IDENTIFICACION DEL RIESGO'!D19</f>
        <v>DAÑO Y DETERIORO DE LOS EQUIPOS DE COMPUTO </v>
      </c>
      <c r="D20" s="84">
        <v>3</v>
      </c>
      <c r="E20" s="84">
        <v>3</v>
      </c>
      <c r="F20" s="84" t="s">
        <v>17</v>
      </c>
      <c r="G20" s="89"/>
      <c r="H20" s="175" t="str">
        <f t="shared" si="1"/>
        <v>ZONA DE RIESGO ALTA</v>
      </c>
      <c r="I20" s="168" t="str">
        <f t="shared" si="0"/>
        <v>Reducir el Riesgo, Evitar, Compartir o Transferir el Riesgo</v>
      </c>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row>
    <row r="21" spans="1:130" s="30" customFormat="1" ht="60.75" customHeight="1" thickBot="1" thickTop="1">
      <c r="A21" s="160" t="str">
        <f>'IDENTIFICACION DEL RIESGO'!A20</f>
        <v>CI00417-P</v>
      </c>
      <c r="B21" s="160" t="str">
        <f>'IDENTIFICACION DEL RIESGO'!B20</f>
        <v>GESTION DE TIC`S</v>
      </c>
      <c r="C21" s="35" t="str">
        <f>'IDENTIFICACION DEL RIESGO'!D20</f>
        <v>QUE NO EXISTA UN PUNTO DE RECUPERACIÓN ANTE DESASTRES </v>
      </c>
      <c r="D21" s="84">
        <v>3</v>
      </c>
      <c r="E21" s="84">
        <v>3</v>
      </c>
      <c r="F21" s="84" t="s">
        <v>17</v>
      </c>
      <c r="G21" s="89"/>
      <c r="H21" s="175" t="str">
        <f t="shared" si="1"/>
        <v>ZONA DE RIESGO ALTA</v>
      </c>
      <c r="I21" s="168" t="str">
        <f t="shared" si="0"/>
        <v>Reducir el Riesgo, Evitar, Compartir o Transferir el Riesgo</v>
      </c>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row>
    <row r="22" spans="1:130" s="30" customFormat="1" ht="60.75" customHeight="1" thickBot="1" thickTop="1">
      <c r="A22" s="210" t="str">
        <f>'IDENTIFICACION DEL RIESGO'!A21</f>
        <v>CI02217-P</v>
      </c>
      <c r="B22" s="210" t="str">
        <f>'IDENTIFICACION DEL RIESGO'!B21</f>
        <v>GESTION DE TIC`S</v>
      </c>
      <c r="C22" s="35" t="str">
        <f>'IDENTIFICACION DEL RIESGO'!D21</f>
        <v>QUE NO SE REALICE DE MANERA ADECUADA EL MANTENIMIENTO DE LOS EQUIPOS DE COMPUTO DURANTE LA VIGENCIA </v>
      </c>
      <c r="D22" s="84">
        <v>3</v>
      </c>
      <c r="E22" s="84">
        <v>3</v>
      </c>
      <c r="F22" s="84" t="s">
        <v>17</v>
      </c>
      <c r="G22" s="89"/>
      <c r="H22" s="175" t="str">
        <f t="shared" si="1"/>
        <v>ZONA DE RIESGO ALTA</v>
      </c>
      <c r="I22" s="168" t="str">
        <f t="shared" si="0"/>
        <v>Reducir el Riesgo, Evitar, Compartir o Transferir el Riesgo</v>
      </c>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row>
    <row r="23" spans="1:130" s="30" customFormat="1" ht="60.75" customHeight="1" thickBot="1" thickTop="1">
      <c r="A23" s="232" t="str">
        <f>'IDENTIFICACION DEL RIESGO'!A22</f>
        <v>CA1117-P</v>
      </c>
      <c r="B23" s="232" t="str">
        <f>'IDENTIFICACION DEL RIESGO'!B22</f>
        <v>GESTION DE TIC`S</v>
      </c>
      <c r="C23" s="35" t="str">
        <f>'IDENTIFICACION DEL RIESGO'!D22</f>
        <v>QUE NO SE REALICE LA PUBLICACION  DE LA INFORMACIÓN MINIMA A PUBLICAR  EN  LA PAGINA WEB DE LA ENTIDAD COMO EXIGE LA ESTRATEGIA DE TRANSPARENCIA Y ACCESO A LA INFORMACIÓN</v>
      </c>
      <c r="D23" s="84">
        <v>3</v>
      </c>
      <c r="E23" s="84">
        <v>3</v>
      </c>
      <c r="F23" s="84" t="s">
        <v>17</v>
      </c>
      <c r="G23" s="89"/>
      <c r="H23" s="175" t="str">
        <f t="shared" si="1"/>
        <v>ZONA DE RIESGO ALTA</v>
      </c>
      <c r="I23" s="168" t="str">
        <f t="shared" si="0"/>
        <v>Reducir el Riesgo, Evitar, Compartir o Transferir el Riesgo</v>
      </c>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row>
    <row r="24" spans="1:130" s="85" customFormat="1" ht="50.25" customHeight="1" thickBot="1" thickTop="1">
      <c r="A24" s="55" t="str">
        <f>'IDENTIFICACION DEL RIESGO'!A23</f>
        <v>CA06213-P
CA07814-P</v>
      </c>
      <c r="B24" s="55" t="str">
        <f>'IDENTIFICACION DEL RIESGO'!B23</f>
        <v>MEDICION Y MEJORA</v>
      </c>
      <c r="C24" s="42" t="str">
        <f>'IDENTIFICACION DEL RIESGO'!D23</f>
        <v>DEBILIDADES EN LA MEDICION DEL PROCESO </v>
      </c>
      <c r="D24" s="95">
        <v>4</v>
      </c>
      <c r="E24" s="95">
        <v>1</v>
      </c>
      <c r="F24" s="95" t="s">
        <v>16</v>
      </c>
      <c r="G24" s="95" t="s">
        <v>90</v>
      </c>
      <c r="H24" s="176" t="str">
        <f t="shared" si="1"/>
        <v>ZONA DE RIESGO MODERADA</v>
      </c>
      <c r="I24" s="169" t="str">
        <f t="shared" si="0"/>
        <v>Asumir el Riesgo, Reducir el Riesgo</v>
      </c>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row>
    <row r="25" spans="1:130" s="85" customFormat="1" ht="60.75" customHeight="1" thickBot="1" thickTop="1">
      <c r="A25" s="55" t="str">
        <f>'IDENTIFICACION DEL RIESGO'!A24</f>
        <v>CA00617-P</v>
      </c>
      <c r="B25" s="55" t="str">
        <f>'IDENTIFICACION DEL RIESGO'!B24</f>
        <v>MEDICION Y MEJORA</v>
      </c>
      <c r="C25" s="42" t="str">
        <f>'IDENTIFICACION DEL RIESGO'!D24</f>
        <v>QUE NO SE CUENTE CON LOS INDICADORES ADECUADOS PARA MEDIR LA GESTIÓN DEL PROCESO </v>
      </c>
      <c r="D25" s="95">
        <v>4</v>
      </c>
      <c r="E25" s="95">
        <v>3</v>
      </c>
      <c r="F25" s="95" t="s">
        <v>17</v>
      </c>
      <c r="G25" s="95" t="s">
        <v>188</v>
      </c>
      <c r="H25" s="176" t="str">
        <f t="shared" si="1"/>
        <v>ZONA DE RIESGO ALTA</v>
      </c>
      <c r="I25" s="169" t="str">
        <f t="shared" si="0"/>
        <v>Reducir el Riesgo, Evitar, Compartir o Transferir el Riesgo</v>
      </c>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row>
    <row r="26" spans="1:130" s="85" customFormat="1" ht="60.75" customHeight="1" thickBot="1" thickTop="1">
      <c r="A26" s="55" t="str">
        <f>'IDENTIFICACION DEL RIESGO'!A25</f>
        <v>CA00717-P</v>
      </c>
      <c r="B26" s="212" t="str">
        <f>'IDENTIFICACION DEL RIESGO'!B25</f>
        <v>MEDICION Y MEJORA</v>
      </c>
      <c r="C26" s="213" t="str">
        <f>'IDENTIFICACION DEL RIESGO'!D25</f>
        <v>QUE NO SE MIDA DE MANERA ADECUADA LA CONFORMIDAD DEL SISTEMA DE GESTIÓN </v>
      </c>
      <c r="D26" s="95">
        <v>4</v>
      </c>
      <c r="E26" s="95">
        <v>3</v>
      </c>
      <c r="F26" s="95" t="s">
        <v>17</v>
      </c>
      <c r="G26" s="95" t="s">
        <v>188</v>
      </c>
      <c r="H26" s="176" t="str">
        <f t="shared" si="1"/>
        <v>ZONA DE RIESGO ALTA</v>
      </c>
      <c r="I26" s="169" t="str">
        <f t="shared" si="0"/>
        <v>Reducir el Riesgo, Evitar, Compartir o Transferir el Riesgo</v>
      </c>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row>
    <row r="27" spans="1:130" s="57" customFormat="1" ht="75.75" customHeight="1" thickBot="1" thickTop="1">
      <c r="A27" s="60" t="str">
        <f>'IDENTIFICACION DEL RIESGO'!A26</f>
        <v>CI04115-P</v>
      </c>
      <c r="B27" s="60" t="str">
        <f>'IDENTIFICACION DEL RIESGO'!B26</f>
        <v>GESTION DOCUMENTAL</v>
      </c>
      <c r="C27" s="59" t="str">
        <f>'IDENTIFICACION DEL RIESGO'!D26</f>
        <v>POSIBLE DEMORA EN LA CREACIÓN DE LOS EXPEDIENTES VIRTUALES </v>
      </c>
      <c r="D27" s="73">
        <v>3</v>
      </c>
      <c r="E27" s="60">
        <v>3</v>
      </c>
      <c r="F27" s="73" t="s">
        <v>17</v>
      </c>
      <c r="G27" s="73" t="s">
        <v>188</v>
      </c>
      <c r="H27" s="177" t="str">
        <f t="shared" si="1"/>
        <v>ZONA DE RIESGO ALTA</v>
      </c>
      <c r="I27" s="170" t="str">
        <f aca="true" t="shared" si="2" ref="I27:I40">IF(F27="B",$J$2,IF(F27="M",$K$2,IF(F27="A",$L$2,IF(F27="E",$M$2,"0"))))</f>
        <v>Reducir el Riesgo, Evitar, Compartir o Transferir el Riesgo</v>
      </c>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row>
    <row r="28" spans="1:130" s="57" customFormat="1" ht="75.75" customHeight="1" thickBot="1" thickTop="1">
      <c r="A28" s="60" t="str">
        <f>'IDENTIFICACION DEL RIESGO'!A27</f>
        <v>CI00817-P</v>
      </c>
      <c r="B28" s="60" t="str">
        <f>'IDENTIFICACION DEL RIESGO'!B27</f>
        <v>GESTION DOCUMENTAL</v>
      </c>
      <c r="C28" s="59" t="str">
        <f>'IDENTIFICACION DEL RIESGO'!D27</f>
        <v>DETERIORO DE LOS DOCUMENTOS DE ARCHIVO, PAPEL,FOTOGRAFIAS,MAGNETICO.  </v>
      </c>
      <c r="D28" s="73">
        <v>4</v>
      </c>
      <c r="E28" s="60">
        <v>3</v>
      </c>
      <c r="F28" s="73" t="s">
        <v>17</v>
      </c>
      <c r="G28" s="73" t="s">
        <v>200</v>
      </c>
      <c r="H28" s="177" t="str">
        <f t="shared" si="1"/>
        <v>ZONA DE RIESGO ALTA</v>
      </c>
      <c r="I28" s="170" t="str">
        <f t="shared" si="2"/>
        <v>Reducir el Riesgo, Evitar, Compartir o Transferir el Riesgo</v>
      </c>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row>
    <row r="29" spans="1:130" s="92" customFormat="1" ht="60.75" customHeight="1" thickBot="1" thickTop="1">
      <c r="A29" s="115" t="str">
        <f>'IDENTIFICACION DEL RIESGO'!A28</f>
        <v>CA01317-P</v>
      </c>
      <c r="B29" s="115" t="str">
        <f>'IDENTIFICACION DEL RIESGO'!B28</f>
        <v>ATENCIÓN AL CIUDADANO</v>
      </c>
      <c r="C29" s="113" t="str">
        <f>'IDENTIFICACION DEL RIESGO'!D28</f>
        <v>INCREMENTO EN EL NÚMERO DE PQRSD A NIVEL NACIONAL </v>
      </c>
      <c r="D29" s="117">
        <v>4</v>
      </c>
      <c r="E29" s="117">
        <v>3</v>
      </c>
      <c r="F29" s="117" t="s">
        <v>17</v>
      </c>
      <c r="G29" s="117" t="s">
        <v>188</v>
      </c>
      <c r="H29" s="178" t="str">
        <f>IF(F29="B",$J$1,IF(F29="M",$K$1,IF(F29="A",$L$1,IF(F29="E",$M$1,"0"))))</f>
        <v>ZONA DE RIESGO ALTA</v>
      </c>
      <c r="I29" s="171" t="str">
        <f t="shared" si="2"/>
        <v>Reducir el Riesgo, Evitar, Compartir o Transferir el Riesgo</v>
      </c>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row>
    <row r="30" spans="1:130" s="92" customFormat="1" ht="60.75" customHeight="1" thickBot="1" thickTop="1">
      <c r="A30" s="233" t="str">
        <f>'IDENTIFICACION DEL RIESGO'!A29</f>
        <v>CA01917-P</v>
      </c>
      <c r="B30" s="233" t="str">
        <f>'IDENTIFICACION DEL RIESGO'!B29</f>
        <v>ATENCIÓN AL CIUDADANO</v>
      </c>
      <c r="C30" s="113" t="str">
        <f>'IDENTIFICACION DEL RIESGO'!D29</f>
        <v>QUE NO SE PUEDA MEDIR EL NIVEL DE SATISFACCIÓN DEL USUSARIO Y/O CIUDADANO CON EL SERVICIO QUE SE ESTÁ PRESTANDO EN LA ENTIDAD.</v>
      </c>
      <c r="D30" s="117">
        <v>3</v>
      </c>
      <c r="E30" s="117">
        <v>3</v>
      </c>
      <c r="F30" s="117" t="s">
        <v>17</v>
      </c>
      <c r="G30" s="117" t="s">
        <v>200</v>
      </c>
      <c r="H30" s="178" t="str">
        <f>IF(F30="B",$J$1,IF(F30="M",$K$1,IF(F30="A",$L$1,IF(F30="E",$M$1,"0"))))</f>
        <v>ZONA DE RIESGO ALTA</v>
      </c>
      <c r="I30" s="171" t="str">
        <f t="shared" si="2"/>
        <v>Reducir el Riesgo, Evitar, Compartir o Transferir el Riesgo</v>
      </c>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row>
    <row r="31" spans="1:130" s="75" customFormat="1" ht="88.5" customHeight="1" thickBot="1" thickTop="1">
      <c r="A31" s="31" t="str">
        <f>'IDENTIFICACION DEL RIESGO'!A30</f>
        <v>CI00916-P</v>
      </c>
      <c r="B31" s="31" t="str">
        <f>'IDENTIFICACION DEL RIESGO'!B30</f>
        <v>GESTIÓN DE SERVICIOS DE SALUD  (TUMACO)  </v>
      </c>
      <c r="C31" s="31" t="str">
        <f>'IDENTIFICACION DEL RIESGO'!D30</f>
        <v>Incumplimiento del procedimiento Elaboración de carnets de Salud </v>
      </c>
      <c r="D31" s="74">
        <v>3</v>
      </c>
      <c r="E31" s="74">
        <v>3</v>
      </c>
      <c r="F31" s="74" t="s">
        <v>16</v>
      </c>
      <c r="G31" s="74"/>
      <c r="H31" s="179" t="str">
        <f t="shared" si="1"/>
        <v>ZONA DE RIESGO MODERADA</v>
      </c>
      <c r="I31" s="172" t="str">
        <f t="shared" si="2"/>
        <v>Asumir el Riesgo, Reducir el Riesgo</v>
      </c>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row>
    <row r="32" spans="1:130" s="75" customFormat="1" ht="88.5" customHeight="1" thickBot="1" thickTop="1">
      <c r="A32" s="31" t="str">
        <f>'IDENTIFICACION DEL RIESGO'!A31</f>
        <v>CA01117-P</v>
      </c>
      <c r="B32" s="31" t="str">
        <f>'IDENTIFICACION DEL RIESGO'!B31</f>
        <v>GESTIÓN DE SERVICIOS DE SALUD</v>
      </c>
      <c r="C32" s="31" t="str">
        <f>'IDENTIFICACION DEL RIESGO'!D31</f>
        <v>QUE NO SE CUENTE CON LOS LINEAMIENTOS DEL HACER DEL PROCESO  </v>
      </c>
      <c r="D32" s="74">
        <v>3</v>
      </c>
      <c r="E32" s="74">
        <v>3</v>
      </c>
      <c r="F32" s="74" t="s">
        <v>296</v>
      </c>
      <c r="G32" s="74"/>
      <c r="H32" s="179" t="str">
        <f t="shared" si="1"/>
        <v>ZONA DE RIESGO ALTA</v>
      </c>
      <c r="I32" s="172" t="str">
        <f t="shared" si="2"/>
        <v>Reducir el Riesgo, Evitar, Compartir o Transferir el Riesgo</v>
      </c>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row>
    <row r="33" spans="1:130" s="75" customFormat="1" ht="88.5" customHeight="1" thickBot="1" thickTop="1">
      <c r="A33" s="31" t="str">
        <f>'IDENTIFICACION DEL RIESGO'!A32</f>
        <v>CI01717-P</v>
      </c>
      <c r="B33" s="31" t="str">
        <f>'IDENTIFICACION DEL RIESGO'!B32</f>
        <v>SERVICIOS DE SALUD (SUBDIRECCION DE PRESTACIONES SOCIALES)</v>
      </c>
      <c r="C33" s="31" t="str">
        <f>'IDENTIFICACION DEL RIESGO'!D32</f>
        <v>QUE NO  SE DE CUMPLIMIENTO A LAS ACTIVIDADES DE TRAMITES (DESACATO Y SANCIÓN)  POR PARTE DE LOS ABOGADOS SUSTANCIADORES </v>
      </c>
      <c r="D33" s="74">
        <v>4</v>
      </c>
      <c r="E33" s="74">
        <v>4</v>
      </c>
      <c r="F33" s="74" t="s">
        <v>19</v>
      </c>
      <c r="G33" s="74"/>
      <c r="H33" s="179" t="str">
        <f t="shared" si="1"/>
        <v>ZONA DE RIESGO EXTREMA</v>
      </c>
      <c r="I33" s="172" t="str">
        <f t="shared" si="2"/>
        <v>Reducir el Riesgo, Evitar, Compartir o Transferir el Riesgo</v>
      </c>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row>
    <row r="34" spans="1:130" s="75" customFormat="1" ht="88.5" customHeight="1" thickBot="1" thickTop="1">
      <c r="A34" s="31" t="str">
        <f>'IDENTIFICACION DEL RIESGO'!A33</f>
        <v>CI01817-P</v>
      </c>
      <c r="B34" s="31" t="str">
        <f>'IDENTIFICACION DEL RIESGO'!B33</f>
        <v>SERVICIOS DE SALUD (SUBDIRECCION DE PRESTACIONES SOCIALES)</v>
      </c>
      <c r="C34" s="31" t="str">
        <f>'IDENTIFICACION DEL RIESGO'!D33</f>
        <v>QUE LA INFORMACIÓN DIRIGIDA AL SUBDIRECTOR NO SEA ALLEGADA </v>
      </c>
      <c r="D34" s="74">
        <v>3</v>
      </c>
      <c r="E34" s="74">
        <v>3</v>
      </c>
      <c r="F34" s="74" t="s">
        <v>17</v>
      </c>
      <c r="G34" s="74"/>
      <c r="H34" s="179" t="str">
        <f t="shared" si="1"/>
        <v>ZONA DE RIESGO ALTA</v>
      </c>
      <c r="I34" s="172" t="str">
        <f t="shared" si="2"/>
        <v>Reducir el Riesgo, Evitar, Compartir o Transferir el Riesgo</v>
      </c>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row>
    <row r="35" spans="1:130" s="85" customFormat="1" ht="60.75" customHeight="1" thickBot="1" thickTop="1">
      <c r="A35" s="55" t="str">
        <f>'IDENTIFICACION DEL RIESGO'!A34</f>
        <v>CA05413-P</v>
      </c>
      <c r="B35" s="55" t="str">
        <f>'IDENTIFICACION DEL RIESGO'!B34</f>
        <v>GESTION DE RECURSOS FINANCIEROS</v>
      </c>
      <c r="C35" s="42" t="str">
        <f>'IDENTIFICACION DEL RIESGO'!D34</f>
        <v>QUE LA DOCUMENTACION DEL PROCESO NO SE RECUPERE CON OPORTUNIDAD</v>
      </c>
      <c r="D35" s="95">
        <v>3</v>
      </c>
      <c r="E35" s="95">
        <v>2</v>
      </c>
      <c r="F35" s="95" t="s">
        <v>16</v>
      </c>
      <c r="G35" s="95" t="s">
        <v>90</v>
      </c>
      <c r="H35" s="176" t="str">
        <f t="shared" si="1"/>
        <v>ZONA DE RIESGO MODERADA</v>
      </c>
      <c r="I35" s="169" t="str">
        <f t="shared" si="2"/>
        <v>Asumir el Riesgo, Reducir el Riesgo</v>
      </c>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row>
    <row r="36" spans="1:130" s="283" customFormat="1" ht="60.75" customHeight="1" thickBot="1" thickTop="1">
      <c r="A36" s="276" t="str">
        <f>'IDENTIFICACION DEL RIESGO'!A35</f>
        <v>CA02215-P</v>
      </c>
      <c r="B36" s="276" t="str">
        <f>'IDENTIFICACION DEL RIESGO'!B35</f>
        <v>GESTION DE RECURSOS FINANCIEROS</v>
      </c>
      <c r="C36" s="277" t="str">
        <f>'IDENTIFICACION DEL RIESGO'!D35</f>
        <v>POSIBLE MEDICIÓN INADECUADA DEL INDICADOR ESTRATÉGICO DEL PROCESO GESTIÓN FINANCIERA</v>
      </c>
      <c r="D36" s="286">
        <v>3</v>
      </c>
      <c r="E36" s="286">
        <v>2</v>
      </c>
      <c r="F36" s="286" t="s">
        <v>16</v>
      </c>
      <c r="G36" s="286" t="s">
        <v>90</v>
      </c>
      <c r="H36" s="292" t="str">
        <f>IF(F36="B",$J$1,IF(F36="M",$K$1,IF(F36="A",$L$1,IF(F36="E",$M$1,"0"))))</f>
        <v>ZONA DE RIESGO MODERADA</v>
      </c>
      <c r="I36" s="291" t="str">
        <f>IF(F36="B",$J$2,IF(F36="M",$K$2,IF(F36="A",$L$2,IF(F36="E",$M$2,"0"))))</f>
        <v>Asumir el Riesgo, Reducir el Riesgo</v>
      </c>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row>
    <row r="37" spans="1:130" s="85" customFormat="1" ht="60.75" customHeight="1" thickBot="1" thickTop="1">
      <c r="A37" s="161" t="str">
        <f>'IDENTIFICACION DEL RIESGO'!A36</f>
        <v>CI01117-P</v>
      </c>
      <c r="B37" s="161" t="str">
        <f>'IDENTIFICACION DEL RIESGO'!B36</f>
        <v>GESTION DE RECURSOS FINANCIEROS (CONTABILIDAD) </v>
      </c>
      <c r="C37" s="42" t="str">
        <f>'IDENTIFICACION DEL RIESGO'!D36</f>
        <v>QUE NO SE CUENTE CON EL DOCUMENTO FUENTE DE LA ENTIDAD BANCARIA QUE DA EVIDENCIA DE LA CONCILIACIÓN (EXTRACTO BANCARIO)  </v>
      </c>
      <c r="D37" s="95">
        <v>3</v>
      </c>
      <c r="E37" s="95">
        <v>2</v>
      </c>
      <c r="F37" s="95" t="s">
        <v>16</v>
      </c>
      <c r="G37" s="95" t="s">
        <v>90</v>
      </c>
      <c r="H37" s="176" t="str">
        <f aca="true" t="shared" si="3" ref="H37:H50">IF(F37="B",$J$1,IF(F37="M",$K$1,IF(F37="A",$L$1,IF(F37="E",$M$1,"0"))))</f>
        <v>ZONA DE RIESGO MODERADA</v>
      </c>
      <c r="I37" s="169" t="str">
        <f t="shared" si="2"/>
        <v>Asumir el Riesgo, Reducir el Riesgo</v>
      </c>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row>
    <row r="38" spans="1:130" s="85" customFormat="1" ht="60.75" customHeight="1" thickBot="1" thickTop="1">
      <c r="A38" s="161" t="str">
        <f>'IDENTIFICACION DEL RIESGO'!A37</f>
        <v>CI01217-P</v>
      </c>
      <c r="B38" s="161" t="str">
        <f>'IDENTIFICACION DEL RIESGO'!B37</f>
        <v>GESTION DE RECURSOS FINANCIEROS (CONTABILIDAD) </v>
      </c>
      <c r="C38" s="42" t="str">
        <f>'IDENTIFICACION DEL RIESGO'!D37</f>
        <v>INCUMPLIMIENTO DEL INSTRUCTIVO ESTABLECIDO PARA EL MANEJO DEL ARCHIVO DE GESTIÓN  </v>
      </c>
      <c r="D38" s="95">
        <v>3</v>
      </c>
      <c r="E38" s="95">
        <v>2</v>
      </c>
      <c r="F38" s="95" t="s">
        <v>16</v>
      </c>
      <c r="G38" s="95" t="s">
        <v>90</v>
      </c>
      <c r="H38" s="176" t="str">
        <f t="shared" si="3"/>
        <v>ZONA DE RIESGO MODERADA</v>
      </c>
      <c r="I38" s="169" t="str">
        <f t="shared" si="2"/>
        <v>Asumir el Riesgo, Reducir el Riesgo</v>
      </c>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row>
    <row r="39" spans="1:130" s="57" customFormat="1" ht="60.75" customHeight="1" thickBot="1" thickTop="1">
      <c r="A39" s="60" t="str">
        <f>'IDENTIFICACION DEL RIESGO'!A38</f>
        <v>CA00115-P</v>
      </c>
      <c r="B39" s="60" t="str">
        <f>'IDENTIFICACION DEL RIESGO'!B38</f>
        <v>GESTION DE SERVICIOS ADMINISTRATIVOS</v>
      </c>
      <c r="C39" s="59" t="str">
        <f>'IDENTIFICACION DEL RIESGO'!D38</f>
        <v>QUE NO SE TOMEN LAS ACCIONES DE MEJORA EN EL CUMPLIMIENTO DEL OBJETIVO DEL PROCESO </v>
      </c>
      <c r="D39" s="73">
        <v>3</v>
      </c>
      <c r="E39" s="73">
        <v>3</v>
      </c>
      <c r="F39" s="73" t="s">
        <v>17</v>
      </c>
      <c r="G39" s="73" t="s">
        <v>90</v>
      </c>
      <c r="H39" s="177" t="str">
        <f t="shared" si="3"/>
        <v>ZONA DE RIESGO ALTA</v>
      </c>
      <c r="I39" s="170" t="str">
        <f t="shared" si="2"/>
        <v>Reducir el Riesgo, Evitar, Compartir o Transferir el Riesgo</v>
      </c>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row>
    <row r="40" spans="1:130" s="57" customFormat="1" ht="61.5" customHeight="1" thickBot="1" thickTop="1">
      <c r="A40" s="60" t="str">
        <f>'IDENTIFICACION DEL RIESGO'!A39</f>
        <v>CI04015-P</v>
      </c>
      <c r="B40" s="60" t="str">
        <f>'IDENTIFICACION DEL RIESGO'!B39</f>
        <v>GESTION DE SERVICIOS ADMINISTRATIVOS (CALI)</v>
      </c>
      <c r="C40" s="59" t="str">
        <f>'IDENTIFICACION DEL RIESGO'!D39</f>
        <v>Demora en los tramites y peticiones de los clientes externos</v>
      </c>
      <c r="D40" s="73">
        <v>3</v>
      </c>
      <c r="E40" s="73">
        <v>3</v>
      </c>
      <c r="F40" s="73" t="s">
        <v>17</v>
      </c>
      <c r="G40" s="73" t="s">
        <v>200</v>
      </c>
      <c r="H40" s="177" t="str">
        <f t="shared" si="3"/>
        <v>ZONA DE RIESGO ALTA</v>
      </c>
      <c r="I40" s="170" t="str">
        <f t="shared" si="2"/>
        <v>Reducir el Riesgo, Evitar, Compartir o Transferir el Riesgo</v>
      </c>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row>
    <row r="41" spans="1:130" s="57" customFormat="1" ht="61.5" customHeight="1" thickBot="1" thickTop="1">
      <c r="A41" s="60" t="str">
        <f>'IDENTIFICACION DEL RIESGO'!A40</f>
        <v>CI03915-P</v>
      </c>
      <c r="B41" s="60" t="str">
        <f>'IDENTIFICACION DEL RIESGO'!B40</f>
        <v>GESTION DE SERVICIOS ADMINISTRATIVOS (BUENAVENTURA) </v>
      </c>
      <c r="C41" s="59" t="str">
        <f>'IDENTIFICACION DEL RIESGO'!D40</f>
        <v>PERDIDA DE INFORMACION, MANO DE OBRA, DAÑOS EN LOS EQUIPOS ELECTRICOS EN LA OFICINA DE BUENAVENTURA</v>
      </c>
      <c r="D41" s="73">
        <v>3</v>
      </c>
      <c r="E41" s="73">
        <v>2</v>
      </c>
      <c r="F41" s="73" t="s">
        <v>16</v>
      </c>
      <c r="G41" s="73" t="s">
        <v>188</v>
      </c>
      <c r="H41" s="177" t="str">
        <f t="shared" si="3"/>
        <v>ZONA DE RIESGO MODERADA</v>
      </c>
      <c r="I41" s="170" t="str">
        <f aca="true" t="shared" si="4" ref="I41:I53">IF(F41="B",$J$2,IF(F41="M",$K$2,IF(F41="A",$L$2,IF(F41="E",$M$2,"0"))))</f>
        <v>Asumir el Riesgo, Reducir el Riesgo</v>
      </c>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row>
    <row r="42" spans="1:130" s="57" customFormat="1" ht="60.75" customHeight="1" thickBot="1" thickTop="1">
      <c r="A42" s="60" t="str">
        <f>'IDENTIFICACION DEL RIESGO'!A41</f>
        <v>CA1917-P</v>
      </c>
      <c r="B42" s="60" t="str">
        <f>'IDENTIFICACION DEL RIESGO'!B41</f>
        <v>GESTION DE SERVICIOS ADMINISTRATIVOS</v>
      </c>
      <c r="C42" s="59" t="str">
        <f>'IDENTIFICACION DEL RIESGO'!D41</f>
        <v>PERDIDA DE LOS BIENES DE LA ENTIDAD </v>
      </c>
      <c r="D42" s="73">
        <v>3</v>
      </c>
      <c r="E42" s="73">
        <v>4</v>
      </c>
      <c r="F42" s="73" t="s">
        <v>19</v>
      </c>
      <c r="G42" s="73"/>
      <c r="H42" s="177" t="str">
        <f t="shared" si="3"/>
        <v>ZONA DE RIESGO EXTREMA</v>
      </c>
      <c r="I42" s="170" t="str">
        <f t="shared" si="4"/>
        <v>Reducir el Riesgo, Evitar, Compartir o Transferir el Riesgo</v>
      </c>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row>
    <row r="43" spans="1:130" s="111" customFormat="1" ht="60.75" customHeight="1" thickBot="1" thickTop="1">
      <c r="A43" s="38" t="str">
        <f>'IDENTIFICACION DEL RIESGO'!A42</f>
        <v>CA00915-P</v>
      </c>
      <c r="B43" s="38" t="str">
        <f>'IDENTIFICACION DEL RIESGO'!B42</f>
        <v>GESTION DE BIENES TRANSFERIDOS</v>
      </c>
      <c r="C43" s="39" t="str">
        <f>'IDENTIFICACION DEL RIESGO'!D42</f>
        <v>POSIBLE INCUMPLIMIENTO DE LA NORMATIVIDAD NTCGP 1000:2009 NUMERAL 4,2,4 (CONTROL DE REGISTROS) </v>
      </c>
      <c r="D43" s="135">
        <v>3</v>
      </c>
      <c r="E43" s="135">
        <v>3</v>
      </c>
      <c r="F43" s="135" t="s">
        <v>17</v>
      </c>
      <c r="G43" s="135" t="s">
        <v>89</v>
      </c>
      <c r="H43" s="180" t="str">
        <f t="shared" si="3"/>
        <v>ZONA DE RIESGO ALTA</v>
      </c>
      <c r="I43" s="173" t="str">
        <f t="shared" si="4"/>
        <v>Reducir el Riesgo, Evitar, Compartir o Transferir el Riesgo</v>
      </c>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row>
    <row r="44" spans="1:130" s="111" customFormat="1" ht="60.75" customHeight="1" thickBot="1" thickTop="1">
      <c r="A44" s="38" t="str">
        <f>'IDENTIFICACION DEL RIESGO'!A43</f>
        <v>CA01015-P</v>
      </c>
      <c r="B44" s="38" t="str">
        <f>'IDENTIFICACION DEL RIESGO'!B43</f>
        <v>GESTION DE BIENES TRANSFERIDOS</v>
      </c>
      <c r="C44" s="39" t="str">
        <f>'IDENTIFICACION DEL RIESGO'!D43</f>
        <v>POSIBLE INCUMPLIMIENTO DE LA NORMATIVIDAD NTCGP 1000: 2009 4,2,3 (CONTROL DE DOCUMENTOS) </v>
      </c>
      <c r="D44" s="135">
        <v>3</v>
      </c>
      <c r="E44" s="135">
        <v>3</v>
      </c>
      <c r="F44" s="135" t="s">
        <v>17</v>
      </c>
      <c r="G44" s="135" t="s">
        <v>89</v>
      </c>
      <c r="H44" s="180" t="str">
        <f t="shared" si="3"/>
        <v>ZONA DE RIESGO ALTA</v>
      </c>
      <c r="I44" s="173" t="str">
        <f t="shared" si="4"/>
        <v>Reducir el Riesgo, Evitar, Compartir o Transferir el Riesgo</v>
      </c>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row>
    <row r="45" spans="1:130" s="111" customFormat="1" ht="60.75" customHeight="1" thickBot="1" thickTop="1">
      <c r="A45" s="38" t="str">
        <f>'IDENTIFICACION DEL RIESGO'!A44</f>
        <v>CA01315-P</v>
      </c>
      <c r="B45" s="38" t="str">
        <f>'IDENTIFICACION DEL RIESGO'!B44</f>
        <v>GESTION DE BIENES TRANSFERIDOS</v>
      </c>
      <c r="C45" s="39" t="str">
        <f>'IDENTIFICACION DEL RIESGO'!D44</f>
        <v>QUE NO SE TOMEN LAS ACCIONES DE MEJORA EN EL CUMPLIMIENTO DEL OBJETIVO DEL PROCESO </v>
      </c>
      <c r="D45" s="135">
        <v>3</v>
      </c>
      <c r="E45" s="135">
        <v>2</v>
      </c>
      <c r="F45" s="135" t="s">
        <v>16</v>
      </c>
      <c r="G45" s="135" t="s">
        <v>90</v>
      </c>
      <c r="H45" s="180" t="str">
        <f t="shared" si="3"/>
        <v>ZONA DE RIESGO MODERADA</v>
      </c>
      <c r="I45" s="173" t="str">
        <f t="shared" si="4"/>
        <v>Asumir el Riesgo, Reducir el Riesgo</v>
      </c>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row>
    <row r="46" spans="1:130" s="111" customFormat="1" ht="60.75" customHeight="1" thickBot="1" thickTop="1">
      <c r="A46" s="38" t="str">
        <f>'IDENTIFICACION DEL RIESGO'!A45</f>
        <v>CA01817-P</v>
      </c>
      <c r="B46" s="38" t="str">
        <f>'IDENTIFICACION DEL RIESGO'!B45</f>
        <v>GESTION DE BIENES TRANSFERIDOS</v>
      </c>
      <c r="C46" s="39" t="str">
        <f>'IDENTIFICACION DEL RIESGO'!D45</f>
        <v>QUE NO SE DE UN CORRECTO FUNCIONAMIENTO DEL SISTEMA DE GESTIÓN </v>
      </c>
      <c r="D46" s="135">
        <v>3</v>
      </c>
      <c r="E46" s="135">
        <v>3</v>
      </c>
      <c r="F46" s="135" t="s">
        <v>17</v>
      </c>
      <c r="G46" s="135"/>
      <c r="H46" s="180" t="str">
        <f t="shared" si="3"/>
        <v>ZONA DE RIESGO ALTA</v>
      </c>
      <c r="I46" s="173" t="str">
        <f t="shared" si="4"/>
        <v>Reducir el Riesgo, Evitar, Compartir o Transferir el Riesgo</v>
      </c>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row>
    <row r="47" spans="1:130" s="148" customFormat="1" ht="60.75" customHeight="1" thickBot="1" thickTop="1">
      <c r="A47" s="257" t="str">
        <f>'IDENTIFICACION DEL RIESGO'!A46</f>
        <v>CI02117-P</v>
      </c>
      <c r="B47" s="257" t="str">
        <f>'IDENTIFICACION DEL RIESGO'!B46</f>
        <v>GESTION DE PRESTACIONES ECONOMICAS</v>
      </c>
      <c r="C47" s="258" t="str">
        <f>'IDENTIFICACION DEL RIESGO'!D46</f>
        <v>QUE NO SE ESTABLEZCAN LOS RIESGOS INHERENTES AL PROCESO </v>
      </c>
      <c r="D47" s="255">
        <v>3</v>
      </c>
      <c r="E47" s="255">
        <v>2</v>
      </c>
      <c r="F47" s="255" t="s">
        <v>395</v>
      </c>
      <c r="G47" s="255" t="s">
        <v>396</v>
      </c>
      <c r="H47" s="256" t="str">
        <f t="shared" si="3"/>
        <v>ZONA DE RIESGO MODERADA</v>
      </c>
      <c r="I47" s="259" t="str">
        <f t="shared" si="4"/>
        <v>Asumir el Riesgo, Reducir el Riesgo</v>
      </c>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row>
    <row r="48" spans="1:130" s="28" customFormat="1" ht="108.75" customHeight="1" thickBot="1" thickTop="1">
      <c r="A48" s="29" t="str">
        <f>'IDENTIFICACION DEL RIESGO'!A47</f>
        <v>CI00717-P</v>
      </c>
      <c r="B48" s="29" t="str">
        <f>'IDENTIFICACION DEL RIESGO'!B47</f>
        <v>ASISTENCIA JURIDICA </v>
      </c>
      <c r="C48" s="25" t="str">
        <f>'IDENTIFICACION DEL RIESGO'!D47</f>
        <v>QUE NO SE PUEDA VERIFICAR LAS EVIDENCIAS EN LA AUDITORIA POR PARTE DE LA OFICINA DE  CONTROL INTRERNO Y CONLLEVE A UNA NO CONFORMIDAD DEL PROCESO ASISTENCIA JURIDICA </v>
      </c>
      <c r="D48" s="165">
        <v>3</v>
      </c>
      <c r="E48" s="165">
        <v>3</v>
      </c>
      <c r="F48" s="165" t="s">
        <v>17</v>
      </c>
      <c r="G48" s="165"/>
      <c r="H48" s="182" t="str">
        <f t="shared" si="3"/>
        <v>ZONA DE RIESGO ALTA</v>
      </c>
      <c r="I48" s="169" t="str">
        <f t="shared" si="4"/>
        <v>Reducir el Riesgo, Evitar, Compartir o Transferir el Riesgo</v>
      </c>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row>
    <row r="49" spans="1:130" s="28" customFormat="1" ht="108.75" customHeight="1" thickBot="1" thickTop="1">
      <c r="A49" s="149" t="str">
        <f>'IDENTIFICACION DEL RIESGO'!A48</f>
        <v>CA1217-P</v>
      </c>
      <c r="B49" s="149" t="str">
        <f>'IDENTIFICACION DEL RIESGO'!B48</f>
        <v>SEGUIMIENTO Y EVALUACION INDEPENDIENTE </v>
      </c>
      <c r="C49" s="166" t="str">
        <f>'IDENTIFICACION DEL RIESGO'!D48</f>
        <v>NO CUMPLIMIENTO DEL QUE HACER DEL PROCESO Y OFICINA DE CONTROL INTERNO  </v>
      </c>
      <c r="D49" s="150">
        <v>4</v>
      </c>
      <c r="E49" s="150">
        <v>4</v>
      </c>
      <c r="F49" s="150" t="s">
        <v>19</v>
      </c>
      <c r="G49" s="150" t="s">
        <v>439</v>
      </c>
      <c r="H49" s="181" t="str">
        <f t="shared" si="3"/>
        <v>ZONA DE RIESGO EXTREMA</v>
      </c>
      <c r="I49" s="241" t="str">
        <f t="shared" si="4"/>
        <v>Reducir el Riesgo, Evitar, Compartir o Transferir el Riesgo</v>
      </c>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row>
    <row r="50" spans="1:130" s="28" customFormat="1" ht="108.75" customHeight="1" thickBot="1" thickTop="1">
      <c r="A50" s="149" t="str">
        <f>'IDENTIFICACION DEL RIESGO'!A49</f>
        <v>CA1417-P</v>
      </c>
      <c r="B50" s="149" t="str">
        <f>'IDENTIFICACION DEL RIESGO'!B49</f>
        <v>SEGUIMIENTO Y EVALUACION INDEPENDIENTE </v>
      </c>
      <c r="C50" s="166" t="str">
        <f>'IDENTIFICACION DEL RIESGO'!D49</f>
        <v>INCUMPLIMIENTO A LA NORMAS DE GESTIÓN DOCUMENTAL  </v>
      </c>
      <c r="D50" s="150">
        <v>3</v>
      </c>
      <c r="E50" s="150">
        <v>3</v>
      </c>
      <c r="F50" s="150" t="s">
        <v>17</v>
      </c>
      <c r="G50" s="150" t="s">
        <v>188</v>
      </c>
      <c r="H50" s="181" t="str">
        <f t="shared" si="3"/>
        <v>ZONA DE RIESGO ALTA</v>
      </c>
      <c r="I50" s="241" t="str">
        <f t="shared" si="4"/>
        <v>Reducir el Riesgo, Evitar, Compartir o Transferir el Riesgo</v>
      </c>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row>
    <row r="51" spans="1:130" s="28" customFormat="1" ht="108.75" customHeight="1" thickBot="1" thickTop="1">
      <c r="A51" s="149" t="str">
        <f>'IDENTIFICACION DEL RIESGO'!A50</f>
        <v>CA1517-P</v>
      </c>
      <c r="B51" s="149" t="str">
        <f>'IDENTIFICACION DEL RIESGO'!B50</f>
        <v>SEGUIMIENTO Y EVALUACION INDEPENDIENTE </v>
      </c>
      <c r="C51" s="166" t="str">
        <f>'IDENTIFICACION DEL RIESGO'!D50</f>
        <v>INCUMPLIMIENTO A LA NORMAS DE GESTIÓN DOCUMENTAL  </v>
      </c>
      <c r="D51" s="150">
        <v>3</v>
      </c>
      <c r="E51" s="150">
        <v>3</v>
      </c>
      <c r="F51" s="150" t="s">
        <v>17</v>
      </c>
      <c r="G51" s="150" t="s">
        <v>188</v>
      </c>
      <c r="H51" s="181" t="str">
        <f>IF(F51="B",$J$1,IF(F51="M",$K$1,IF(F51="A",$L$1,IF(F51="E",$M$1,"0"))))</f>
        <v>ZONA DE RIESGO ALTA</v>
      </c>
      <c r="I51" s="241" t="str">
        <f t="shared" si="4"/>
        <v>Reducir el Riesgo, Evitar, Compartir o Transferir el Riesgo</v>
      </c>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row>
    <row r="52" spans="1:130" s="28" customFormat="1" ht="108.75" customHeight="1" thickBot="1" thickTop="1">
      <c r="A52" s="149" t="str">
        <f>'IDENTIFICACION DEL RIESGO'!A51</f>
        <v>CA1617-P</v>
      </c>
      <c r="B52" s="149" t="str">
        <f>'IDENTIFICACION DEL RIESGO'!B51</f>
        <v>SEGUIMIENTO Y EVALUACION INDEPENDIENTE </v>
      </c>
      <c r="C52" s="166" t="str">
        <f>'IDENTIFICACION DEL RIESGO'!D51</f>
        <v>INCUMPLIMIENTO A LA NORMA  NTCGP:1000-2009 e ISO -9001-2008.</v>
      </c>
      <c r="D52" s="150">
        <v>3</v>
      </c>
      <c r="E52" s="150">
        <v>3</v>
      </c>
      <c r="F52" s="150" t="s">
        <v>17</v>
      </c>
      <c r="G52" s="150" t="s">
        <v>188</v>
      </c>
      <c r="H52" s="181" t="str">
        <f>IF(F52="B",$J$1,IF(F52="M",$K$1,IF(F52="A",$L$1,IF(F52="E",$M$1,"0"))))</f>
        <v>ZONA DE RIESGO ALTA</v>
      </c>
      <c r="I52" s="241" t="str">
        <f t="shared" si="4"/>
        <v>Reducir el Riesgo, Evitar, Compartir o Transferir el Riesgo</v>
      </c>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row>
    <row r="53" spans="1:130" s="28" customFormat="1" ht="108.75" customHeight="1" thickBot="1" thickTop="1">
      <c r="A53" s="149" t="str">
        <f>'IDENTIFICACION DEL RIESGO'!A52</f>
        <v>CA1717-P</v>
      </c>
      <c r="B53" s="149" t="str">
        <f>'IDENTIFICACION DEL RIESGO'!B52</f>
        <v>SEGUIMIENTO Y EVALUACION INDEPENDIENTE </v>
      </c>
      <c r="C53" s="166" t="str">
        <f>'IDENTIFICACION DEL RIESGO'!D52</f>
        <v>NO MEDIR LAS ACTIVIDADES DE EFICIENCIA Y EFICACIA DE DESARROLLO DEL PROCESO </v>
      </c>
      <c r="D53" s="150">
        <v>3</v>
      </c>
      <c r="E53" s="150">
        <v>3</v>
      </c>
      <c r="F53" s="150" t="s">
        <v>17</v>
      </c>
      <c r="G53" s="150" t="s">
        <v>188</v>
      </c>
      <c r="H53" s="181" t="str">
        <f>IF(F53="B",$J$1,IF(F53="M",$K$1,IF(F53="A",$L$1,IF(F53="E",$M$1,"0"))))</f>
        <v>ZONA DE RIESGO ALTA</v>
      </c>
      <c r="I53" s="241" t="str">
        <f t="shared" si="4"/>
        <v>Reducir el Riesgo, Evitar, Compartir o Transferir el Riesgo</v>
      </c>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row>
    <row r="54"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9:I49">
    <cfRule type="containsText" priority="61" dxfId="2" operator="containsText" stopIfTrue="1" text="Zona de Riesgo Extrema">
      <formula>NOT(ISERROR(SEARCH("Zona de Riesgo Extrema",H49)))</formula>
    </cfRule>
    <cfRule type="containsText" priority="62" dxfId="16" operator="containsText" stopIfTrue="1" text="Zona de Riesgo Baja">
      <formula>NOT(ISERROR(SEARCH("Zona de Riesgo Baja",H49)))</formula>
    </cfRule>
    <cfRule type="containsText" priority="63" dxfId="1" operator="containsText" stopIfTrue="1" text="Zona de Riesgo Alta">
      <formula>NOT(ISERROR(SEARCH("Zona de Riesgo Alta",H49)))</formula>
    </cfRule>
    <cfRule type="containsText" priority="64" dxfId="9" operator="containsText" stopIfTrue="1" text="Zona de Riesgo Moderada">
      <formula>NOT(ISERROR(SEARCH("Zona de Riesgo Moderada",H49)))</formula>
    </cfRule>
    <cfRule type="colorScale" priority="65" dxfId="39">
      <colorScale>
        <cfvo type="min" val="0"/>
        <cfvo type="percentile" val="50"/>
        <cfvo type="max"/>
        <color rgb="FFF8696B"/>
        <color rgb="FFFFEB84"/>
        <color rgb="FF63BE7B"/>
      </colorScale>
    </cfRule>
    <cfRule type="containsText" priority="66" dxfId="39" operator="containsText" stopIfTrue="1" text="zona de riesgo alta">
      <formula>NOT(ISERROR(SEARCH("zona de riesgo alta",H49)))</formula>
    </cfRule>
  </conditionalFormatting>
  <conditionalFormatting sqref="H50:I50 H51:H52">
    <cfRule type="containsText" priority="49" dxfId="2" operator="containsText" stopIfTrue="1" text="Zona de Riesgo Extrema">
      <formula>NOT(ISERROR(SEARCH("Zona de Riesgo Extrema",H50)))</formula>
    </cfRule>
    <cfRule type="containsText" priority="50" dxfId="16" operator="containsText" stopIfTrue="1" text="Zona de Riesgo Baja">
      <formula>NOT(ISERROR(SEARCH("Zona de Riesgo Baja",H50)))</formula>
    </cfRule>
    <cfRule type="containsText" priority="51" dxfId="1" operator="containsText" stopIfTrue="1" text="Zona de Riesgo Alta">
      <formula>NOT(ISERROR(SEARCH("Zona de Riesgo Alta",H50)))</formula>
    </cfRule>
    <cfRule type="containsText" priority="52" dxfId="9" operator="containsText" stopIfTrue="1" text="Zona de Riesgo Moderada">
      <formula>NOT(ISERROR(SEARCH("Zona de Riesgo Moderada",H50)))</formula>
    </cfRule>
    <cfRule type="colorScale" priority="53" dxfId="39">
      <colorScale>
        <cfvo type="min" val="0"/>
        <cfvo type="percentile" val="50"/>
        <cfvo type="max"/>
        <color rgb="FFF8696B"/>
        <color rgb="FFFFEB84"/>
        <color rgb="FF63BE7B"/>
      </colorScale>
    </cfRule>
    <cfRule type="containsText" priority="54" dxfId="39" operator="containsText" stopIfTrue="1" text="zona de riesgo alta">
      <formula>NOT(ISERROR(SEARCH("zona de riesgo alta",H50)))</formula>
    </cfRule>
  </conditionalFormatting>
  <conditionalFormatting sqref="H53">
    <cfRule type="containsText" priority="31" dxfId="2" operator="containsText" stopIfTrue="1" text="Zona de Riesgo Extrema">
      <formula>NOT(ISERROR(SEARCH("Zona de Riesgo Extrema",H53)))</formula>
    </cfRule>
    <cfRule type="containsText" priority="32" dxfId="16" operator="containsText" stopIfTrue="1" text="Zona de Riesgo Baja">
      <formula>NOT(ISERROR(SEARCH("Zona de Riesgo Baja",H53)))</formula>
    </cfRule>
    <cfRule type="containsText" priority="33" dxfId="1" operator="containsText" stopIfTrue="1" text="Zona de Riesgo Alta">
      <formula>NOT(ISERROR(SEARCH("Zona de Riesgo Alta",H53)))</formula>
    </cfRule>
    <cfRule type="containsText" priority="34" dxfId="9" operator="containsText" stopIfTrue="1" text="Zona de Riesgo Moderada">
      <formula>NOT(ISERROR(SEARCH("Zona de Riesgo Moderada",H53)))</formula>
    </cfRule>
    <cfRule type="colorScale" priority="35" dxfId="39">
      <colorScale>
        <cfvo type="min" val="0"/>
        <cfvo type="percentile" val="50"/>
        <cfvo type="max"/>
        <color rgb="FFF8696B"/>
        <color rgb="FFFFEB84"/>
        <color rgb="FF63BE7B"/>
      </colorScale>
    </cfRule>
    <cfRule type="containsText" priority="36" dxfId="39" operator="containsText" stopIfTrue="1" text="zona de riesgo alta">
      <formula>NOT(ISERROR(SEARCH("zona de riesgo alta",H53)))</formula>
    </cfRule>
  </conditionalFormatting>
  <conditionalFormatting sqref="I51">
    <cfRule type="containsText" priority="19" dxfId="2" operator="containsText" stopIfTrue="1" text="Zona de Riesgo Extrema">
      <formula>NOT(ISERROR(SEARCH("Zona de Riesgo Extrema",I51)))</formula>
    </cfRule>
    <cfRule type="containsText" priority="20" dxfId="16" operator="containsText" stopIfTrue="1" text="Zona de Riesgo Baja">
      <formula>NOT(ISERROR(SEARCH("Zona de Riesgo Baja",I51)))</formula>
    </cfRule>
    <cfRule type="containsText" priority="21" dxfId="1" operator="containsText" stopIfTrue="1" text="Zona de Riesgo Alta">
      <formula>NOT(ISERROR(SEARCH("Zona de Riesgo Alta",I51)))</formula>
    </cfRule>
    <cfRule type="containsText" priority="22" dxfId="9" operator="containsText" stopIfTrue="1" text="Zona de Riesgo Moderada">
      <formula>NOT(ISERROR(SEARCH("Zona de Riesgo Moderada",I51)))</formula>
    </cfRule>
    <cfRule type="colorScale" priority="23" dxfId="39">
      <colorScale>
        <cfvo type="min" val="0"/>
        <cfvo type="percentile" val="50"/>
        <cfvo type="max"/>
        <color rgb="FFF8696B"/>
        <color rgb="FFFFEB84"/>
        <color rgb="FF63BE7B"/>
      </colorScale>
    </cfRule>
    <cfRule type="containsText" priority="24" dxfId="39" operator="containsText" stopIfTrue="1" text="zona de riesgo alta">
      <formula>NOT(ISERROR(SEARCH("zona de riesgo alta",I51)))</formula>
    </cfRule>
  </conditionalFormatting>
  <conditionalFormatting sqref="I52">
    <cfRule type="containsText" priority="13" dxfId="2" operator="containsText" stopIfTrue="1" text="Zona de Riesgo Extrema">
      <formula>NOT(ISERROR(SEARCH("Zona de Riesgo Extrema",I52)))</formula>
    </cfRule>
    <cfRule type="containsText" priority="14" dxfId="16" operator="containsText" stopIfTrue="1" text="Zona de Riesgo Baja">
      <formula>NOT(ISERROR(SEARCH("Zona de Riesgo Baja",I52)))</formula>
    </cfRule>
    <cfRule type="containsText" priority="15" dxfId="1" operator="containsText" stopIfTrue="1" text="Zona de Riesgo Alta">
      <formula>NOT(ISERROR(SEARCH("Zona de Riesgo Alta",I52)))</formula>
    </cfRule>
    <cfRule type="containsText" priority="16" dxfId="9" operator="containsText" stopIfTrue="1" text="Zona de Riesgo Moderada">
      <formula>NOT(ISERROR(SEARCH("Zona de Riesgo Moderada",I52)))</formula>
    </cfRule>
    <cfRule type="colorScale" priority="17" dxfId="39">
      <colorScale>
        <cfvo type="min" val="0"/>
        <cfvo type="percentile" val="50"/>
        <cfvo type="max"/>
        <color rgb="FFF8696B"/>
        <color rgb="FFFFEB84"/>
        <color rgb="FF63BE7B"/>
      </colorScale>
    </cfRule>
    <cfRule type="containsText" priority="18" dxfId="39" operator="containsText" stopIfTrue="1" text="zona de riesgo alta">
      <formula>NOT(ISERROR(SEARCH("zona de riesgo alta",I52)))</formula>
    </cfRule>
  </conditionalFormatting>
  <conditionalFormatting sqref="I53">
    <cfRule type="containsText" priority="7" dxfId="2" operator="containsText" stopIfTrue="1" text="Zona de Riesgo Extrema">
      <formula>NOT(ISERROR(SEARCH("Zona de Riesgo Extrema",I53)))</formula>
    </cfRule>
    <cfRule type="containsText" priority="8" dxfId="16" operator="containsText" stopIfTrue="1" text="Zona de Riesgo Baja">
      <formula>NOT(ISERROR(SEARCH("Zona de Riesgo Baja",I53)))</formula>
    </cfRule>
    <cfRule type="containsText" priority="9" dxfId="1" operator="containsText" stopIfTrue="1" text="Zona de Riesgo Alta">
      <formula>NOT(ISERROR(SEARCH("Zona de Riesgo Alta",I53)))</formula>
    </cfRule>
    <cfRule type="containsText" priority="10" dxfId="9" operator="containsText" stopIfTrue="1" text="Zona de Riesgo Moderada">
      <formula>NOT(ISERROR(SEARCH("Zona de Riesgo Moderada",I53)))</formula>
    </cfRule>
    <cfRule type="colorScale" priority="11" dxfId="39">
      <colorScale>
        <cfvo type="min" val="0"/>
        <cfvo type="percentile" val="50"/>
        <cfvo type="max"/>
        <color rgb="FFF8696B"/>
        <color rgb="FFFFEB84"/>
        <color rgb="FF63BE7B"/>
      </colorScale>
    </cfRule>
    <cfRule type="containsText" priority="12" dxfId="39" operator="containsText" stopIfTrue="1" text="zona de riesgo alta">
      <formula>NOT(ISERROR(SEARCH("zona de riesgo alta",I53)))</formula>
    </cfRule>
  </conditionalFormatting>
  <conditionalFormatting sqref="H48:I48 H47 H8:I35 H37:I46">
    <cfRule type="containsText" priority="931" dxfId="2" operator="containsText" stopIfTrue="1" text="Zona de Riesgo Extrema">
      <formula>NOT(ISERROR(SEARCH("Zona de Riesgo Extrema",H8)))</formula>
    </cfRule>
    <cfRule type="containsText" priority="932" dxfId="16" operator="containsText" stopIfTrue="1" text="Zona de Riesgo Baja">
      <formula>NOT(ISERROR(SEARCH("Zona de Riesgo Baja",H8)))</formula>
    </cfRule>
    <cfRule type="containsText" priority="933" dxfId="1" operator="containsText" stopIfTrue="1" text="Zona de Riesgo Alta">
      <formula>NOT(ISERROR(SEARCH("Zona de Riesgo Alta",H8)))</formula>
    </cfRule>
    <cfRule type="containsText" priority="934" dxfId="9" operator="containsText" stopIfTrue="1" text="Zona de Riesgo Moderada">
      <formula>NOT(ISERROR(SEARCH("Zona de Riesgo Moderada",H8)))</formula>
    </cfRule>
    <cfRule type="colorScale" priority="935" dxfId="39">
      <colorScale>
        <cfvo type="min" val="0"/>
        <cfvo type="percentile" val="50"/>
        <cfvo type="max"/>
        <color rgb="FFF8696B"/>
        <color rgb="FFFFEB84"/>
        <color rgb="FF63BE7B"/>
      </colorScale>
    </cfRule>
    <cfRule type="containsText" priority="936" dxfId="39" operator="containsText" stopIfTrue="1" text="zona de riesgo alta">
      <formula>NOT(ISERROR(SEARCH("zona de riesgo alta",H8)))</formula>
    </cfRule>
  </conditionalFormatting>
  <conditionalFormatting sqref="H36:I36">
    <cfRule type="containsText" priority="1" dxfId="2" operator="containsText" stopIfTrue="1" text="Zona de Riesgo Extrema">
      <formula>NOT(ISERROR(SEARCH("Zona de Riesgo Extrema",H36)))</formula>
    </cfRule>
    <cfRule type="containsText" priority="2" dxfId="16" operator="containsText" stopIfTrue="1" text="Zona de Riesgo Baja">
      <formula>NOT(ISERROR(SEARCH("Zona de Riesgo Baja",H36)))</formula>
    </cfRule>
    <cfRule type="containsText" priority="3" dxfId="1" operator="containsText" stopIfTrue="1" text="Zona de Riesgo Alta">
      <formula>NOT(ISERROR(SEARCH("Zona de Riesgo Alta",H36)))</formula>
    </cfRule>
    <cfRule type="containsText" priority="4" dxfId="9" operator="containsText" stopIfTrue="1" text="Zona de Riesgo Moderada">
      <formula>NOT(ISERROR(SEARCH("Zona de Riesgo Moderada",H36)))</formula>
    </cfRule>
    <cfRule type="colorScale" priority="5" dxfId="39">
      <colorScale>
        <cfvo type="min" val="0"/>
        <cfvo type="percentile" val="50"/>
        <cfvo type="max"/>
        <color rgb="FFF8696B"/>
        <color rgb="FFFFEB84"/>
        <color rgb="FF63BE7B"/>
      </colorScale>
    </cfRule>
    <cfRule type="containsText" priority="6" dxfId="39" operator="containsText" stopIfTrue="1" text="zona de riesgo alta">
      <formula>NOT(ISERROR(SEARCH("zona de riesgo alta",H36)))</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B1">
      <pane ySplit="7" topLeftCell="A21" activePane="bottomLeft" state="frozen"/>
      <selection pane="topLeft" activeCell="A1" sqref="A1"/>
      <selection pane="bottomLeft" activeCell="H22" sqref="H22"/>
    </sheetView>
  </sheetViews>
  <sheetFormatPr defaultColWidth="11.421875" defaultRowHeight="12.75"/>
  <cols>
    <col min="1" max="1" width="24.421875" style="14"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184" customWidth="1"/>
  </cols>
  <sheetData>
    <row r="1" spans="1:17" ht="42" customHeight="1" thickBot="1" thickTop="1">
      <c r="A1" s="401" t="s">
        <v>166</v>
      </c>
      <c r="B1" s="403"/>
      <c r="C1" s="411"/>
      <c r="D1" s="412" t="s">
        <v>0</v>
      </c>
      <c r="E1" s="412"/>
      <c r="F1" s="412"/>
      <c r="G1" s="412"/>
      <c r="H1" s="412"/>
      <c r="I1" s="412"/>
      <c r="J1" s="412"/>
      <c r="K1" s="20"/>
      <c r="L1" s="413"/>
      <c r="M1" s="414"/>
      <c r="N1" s="7" t="s">
        <v>168</v>
      </c>
      <c r="O1" s="19" t="s">
        <v>169</v>
      </c>
      <c r="P1" s="19" t="s">
        <v>170</v>
      </c>
      <c r="Q1" s="23" t="s">
        <v>171</v>
      </c>
    </row>
    <row r="2" spans="1:17" ht="42.75" customHeight="1" thickBot="1" thickTop="1">
      <c r="A2" s="403"/>
      <c r="B2" s="403"/>
      <c r="C2" s="411"/>
      <c r="D2" s="412"/>
      <c r="E2" s="412"/>
      <c r="F2" s="412"/>
      <c r="G2" s="412"/>
      <c r="H2" s="412"/>
      <c r="I2" s="412"/>
      <c r="J2" s="412"/>
      <c r="K2" s="21"/>
      <c r="L2" s="415"/>
      <c r="M2" s="416"/>
      <c r="N2" s="7" t="s">
        <v>132</v>
      </c>
      <c r="O2" s="19" t="s">
        <v>97</v>
      </c>
      <c r="P2" s="19" t="s">
        <v>96</v>
      </c>
      <c r="Q2" s="19" t="s">
        <v>96</v>
      </c>
    </row>
    <row r="3" spans="1:13" ht="24" customHeight="1" thickBot="1" thickTop="1">
      <c r="A3" s="403"/>
      <c r="B3" s="403"/>
      <c r="C3" s="411"/>
      <c r="D3" s="419" t="s">
        <v>39</v>
      </c>
      <c r="E3" s="419"/>
      <c r="F3" s="419"/>
      <c r="G3" s="419"/>
      <c r="H3" s="419"/>
      <c r="I3" s="419"/>
      <c r="J3" s="419"/>
      <c r="K3" s="22"/>
      <c r="L3" s="417"/>
      <c r="M3" s="418"/>
    </row>
    <row r="4" spans="1:13" ht="14.25" hidden="1" thickBot="1" thickTop="1">
      <c r="A4" s="403"/>
      <c r="B4" s="403"/>
      <c r="C4" s="411"/>
      <c r="D4" s="420" t="s">
        <v>40</v>
      </c>
      <c r="E4" s="420"/>
      <c r="F4" s="420"/>
      <c r="G4" s="420"/>
      <c r="H4" s="420" t="s">
        <v>41</v>
      </c>
      <c r="I4" s="420"/>
      <c r="J4" s="420"/>
      <c r="K4" s="16"/>
      <c r="L4" s="420" t="s">
        <v>6</v>
      </c>
      <c r="M4" s="420"/>
    </row>
    <row r="5" ht="14.25" thickBot="1" thickTop="1"/>
    <row r="6" spans="1:13" ht="14.25" thickBot="1" thickTop="1">
      <c r="A6" s="405" t="s">
        <v>165</v>
      </c>
      <c r="B6" s="405" t="s">
        <v>26</v>
      </c>
      <c r="C6" s="405" t="s">
        <v>28</v>
      </c>
      <c r="D6" s="421" t="s">
        <v>35</v>
      </c>
      <c r="E6" s="421"/>
      <c r="F6" s="17"/>
      <c r="G6" s="405" t="s">
        <v>42</v>
      </c>
      <c r="H6" s="405" t="s">
        <v>43</v>
      </c>
      <c r="I6" s="421" t="s">
        <v>44</v>
      </c>
      <c r="J6" s="421"/>
      <c r="K6" s="17"/>
      <c r="L6" s="405" t="s">
        <v>45</v>
      </c>
      <c r="M6" s="405" t="s">
        <v>46</v>
      </c>
    </row>
    <row r="7" spans="1:13" ht="14.25" thickBot="1" thickTop="1">
      <c r="A7" s="405"/>
      <c r="B7" s="405"/>
      <c r="C7" s="405"/>
      <c r="D7" s="8" t="s">
        <v>7</v>
      </c>
      <c r="E7" s="8" t="s">
        <v>8</v>
      </c>
      <c r="F7" s="15" t="s">
        <v>167</v>
      </c>
      <c r="G7" s="405"/>
      <c r="H7" s="405"/>
      <c r="I7" s="8" t="s">
        <v>7</v>
      </c>
      <c r="J7" s="8" t="s">
        <v>8</v>
      </c>
      <c r="K7" s="15" t="s">
        <v>167</v>
      </c>
      <c r="L7" s="405"/>
      <c r="M7" s="405"/>
    </row>
    <row r="8" spans="1:17" ht="67.5" customHeight="1" thickBot="1" thickTop="1">
      <c r="A8" s="65" t="str">
        <f>'ANALISIS DEL RIESGO'!A8</f>
        <v>CI01813-P</v>
      </c>
      <c r="B8" s="65" t="str">
        <f>'ANALISIS DEL RIESGO'!B8</f>
        <v>DIRECCIONAMIENTO ESTRATÉGICO</v>
      </c>
      <c r="C8" s="65" t="str">
        <f>'ANALISIS DEL RIESGO'!C8</f>
        <v>POSIBLE CONSTRUCCIÓN DE LA DOFA DE MANERA INADECUADA</v>
      </c>
      <c r="D8" s="65">
        <f>'ANALISIS DEL RIESGO'!D8</f>
        <v>5</v>
      </c>
      <c r="E8" s="65">
        <f>'ANALISIS DEL RIESGO'!E8</f>
        <v>2</v>
      </c>
      <c r="F8" s="65" t="s">
        <v>17</v>
      </c>
      <c r="G8" s="65" t="str">
        <f aca="true" t="shared" si="0" ref="G8:G26">IF(F8="B",$N$1,IF(F8="M",$O$1,IF(F8="A",$P$1,IF(F8="E",$Q$1,"0"))))</f>
        <v>ZONA DE RIESGO ALTA</v>
      </c>
      <c r="H8" s="65"/>
      <c r="I8" s="65">
        <v>3</v>
      </c>
      <c r="J8" s="65">
        <v>1</v>
      </c>
      <c r="K8" s="65" t="s">
        <v>15</v>
      </c>
      <c r="L8" s="65" t="str">
        <f aca="true" t="shared" si="1" ref="L8:L26">IF(K8="B",$N$1,IF(K8="M",$O$1,IF(K8="A",$P$1,IF(K8="E",$Q$1,"0"))))</f>
        <v>ZONA DE RIESGO BAJA</v>
      </c>
      <c r="M8" s="65" t="str">
        <f aca="true" t="shared" si="2" ref="M8:M47">IF(K8="B",$N$2,IF(K8="M",$O$2,IF(K8="A",$P$2,IF(K8="E",$Q$2,"0"))))</f>
        <v>Asumir el Riesgo</v>
      </c>
      <c r="N8" s="64"/>
      <c r="O8" s="64"/>
      <c r="P8" s="64"/>
      <c r="Q8" s="64"/>
    </row>
    <row r="9" spans="1:17" ht="54" customHeight="1" thickBot="1" thickTop="1">
      <c r="A9" s="65" t="str">
        <f>'ANALISIS DEL RIESGO'!A9</f>
        <v>CA03614-P</v>
      </c>
      <c r="B9" s="65" t="str">
        <f>'ANALISIS DEL RIESGO'!B9</f>
        <v>DIRECCIONAMIENTO ESTRATÉGICO</v>
      </c>
      <c r="C9" s="65" t="str">
        <f>'ANALISIS DEL RIESGO'!C9</f>
        <v>BRINDAR INFORMACIÓN ERRADA DE LA PLANEACIÓN ESTRATÉGICA A LOS FUNCIONARIOS DE LA ENTIDAD</v>
      </c>
      <c r="D9" s="65">
        <f>'ANALISIS DEL RIESGO'!D9</f>
        <v>5</v>
      </c>
      <c r="E9" s="65">
        <f>'ANALISIS DEL RIESGO'!E9</f>
        <v>2</v>
      </c>
      <c r="F9" s="65" t="s">
        <v>17</v>
      </c>
      <c r="G9" s="65" t="str">
        <f t="shared" si="0"/>
        <v>ZONA DE RIESGO ALTA</v>
      </c>
      <c r="H9" s="65"/>
      <c r="I9" s="65">
        <v>5</v>
      </c>
      <c r="J9" s="65">
        <v>2</v>
      </c>
      <c r="K9" s="65" t="s">
        <v>17</v>
      </c>
      <c r="L9" s="65" t="str">
        <f t="shared" si="1"/>
        <v>ZONA DE RIESGO ALTA</v>
      </c>
      <c r="M9" s="65" t="str">
        <f t="shared" si="2"/>
        <v>Reducir el Riesgo, Evitar, Compartir o Transferir el Riesgo</v>
      </c>
      <c r="N9" s="64"/>
      <c r="O9" s="64"/>
      <c r="P9" s="64"/>
      <c r="Q9" s="64"/>
    </row>
    <row r="10" spans="1:17" ht="47.25" customHeight="1" thickBot="1" thickTop="1">
      <c r="A10" s="65" t="str">
        <f>'ANALISIS DEL RIESGO'!A10</f>
        <v>CA07014-P</v>
      </c>
      <c r="B10" s="65" t="str">
        <f>'ANALISIS DEL RIESGO'!B10</f>
        <v>DIRECCIONAMIENTO ESTRATÉGICO</v>
      </c>
      <c r="C10" s="65" t="str">
        <f>'ANALISIS DEL RIESGO'!C10</f>
        <v>INCUMPLIMIENTO DEL DECRETO 943 DE MAYO DE 2014 REFERENTE A LA ACTUALIZACIÓN DEL MECI</v>
      </c>
      <c r="D10" s="65">
        <f>'ANALISIS DEL RIESGO'!D10</f>
        <v>4</v>
      </c>
      <c r="E10" s="65">
        <f>'ANALISIS DEL RIESGO'!E10</f>
        <v>2</v>
      </c>
      <c r="F10" s="65" t="s">
        <v>17</v>
      </c>
      <c r="G10" s="65" t="str">
        <f t="shared" si="0"/>
        <v>ZONA DE RIESGO ALTA</v>
      </c>
      <c r="H10" s="65"/>
      <c r="I10" s="65">
        <v>4</v>
      </c>
      <c r="J10" s="65">
        <v>2</v>
      </c>
      <c r="K10" s="65" t="s">
        <v>17</v>
      </c>
      <c r="L10" s="65" t="str">
        <f t="shared" si="1"/>
        <v>ZONA DE RIESGO ALTA</v>
      </c>
      <c r="M10" s="65" t="str">
        <f t="shared" si="2"/>
        <v>Reducir el Riesgo, Evitar, Compartir o Transferir el Riesgo</v>
      </c>
      <c r="N10" s="64"/>
      <c r="O10" s="64"/>
      <c r="P10" s="64"/>
      <c r="Q10" s="64"/>
    </row>
    <row r="11" spans="1:17" ht="39.75" thickBot="1" thickTop="1">
      <c r="A11" s="65" t="str">
        <f>'ANALISIS DEL RIESGO'!A11</f>
        <v>CA07114-P</v>
      </c>
      <c r="B11" s="65" t="str">
        <f>'ANALISIS DEL RIESGO'!B11</f>
        <v>DIRECCIONAMIENTO ESTRATÉGICO</v>
      </c>
      <c r="C11" s="65" t="str">
        <f>'ANALISIS DEL RIESGO'!C11</f>
        <v>POSIBLES INCUMPLIMIENTOS REFERENTES A LAS ACTIVIDADES QUE DESARROLLA LA OFICINA</v>
      </c>
      <c r="D11" s="65">
        <f>'ANALISIS DEL RIESGO'!D11</f>
        <v>4</v>
      </c>
      <c r="E11" s="65">
        <f>'ANALISIS DEL RIESGO'!E11</f>
        <v>1</v>
      </c>
      <c r="F11" s="65" t="s">
        <v>16</v>
      </c>
      <c r="G11" s="65" t="str">
        <f t="shared" si="0"/>
        <v>ZONA DE RIESGO MODERADA</v>
      </c>
      <c r="H11" s="65"/>
      <c r="I11" s="65">
        <v>3</v>
      </c>
      <c r="J11" s="65">
        <v>1</v>
      </c>
      <c r="K11" s="65" t="s">
        <v>15</v>
      </c>
      <c r="L11" s="65" t="str">
        <f t="shared" si="1"/>
        <v>ZONA DE RIESGO BAJA</v>
      </c>
      <c r="M11" s="65" t="str">
        <f t="shared" si="2"/>
        <v>Asumir el Riesgo</v>
      </c>
      <c r="N11" s="64"/>
      <c r="O11" s="64"/>
      <c r="P11" s="64"/>
      <c r="Q11" s="64"/>
    </row>
    <row r="12" spans="1:17" ht="67.5" customHeight="1" thickBot="1" thickTop="1">
      <c r="A12" s="65" t="str">
        <f>'ANALISIS DEL RIESGO'!A12</f>
        <v>CI03015-P</v>
      </c>
      <c r="B12" s="65" t="str">
        <f>'ANALISIS DEL RIESGO'!B12</f>
        <v>DIRECCIONAMIENTO ESTRATÉGICO</v>
      </c>
      <c r="C12" s="65" t="str">
        <f>'ANALISIS DEL RIESGO'!C12</f>
        <v>POSIBLE INCUMPLIMIENTO DEL NUMERAL 4,2,2  DE LA NORMA MANUAL DE CALIDAD </v>
      </c>
      <c r="D12" s="65">
        <f>'ANALISIS DEL RIESGO'!D12</f>
        <v>4</v>
      </c>
      <c r="E12" s="65">
        <f>'ANALISIS DEL RIESGO'!E12</f>
        <v>3</v>
      </c>
      <c r="F12" s="65" t="s">
        <v>17</v>
      </c>
      <c r="G12" s="65" t="str">
        <f t="shared" si="0"/>
        <v>ZONA DE RIESGO ALTA</v>
      </c>
      <c r="H12" s="65" t="s">
        <v>197</v>
      </c>
      <c r="I12" s="65">
        <v>2</v>
      </c>
      <c r="J12" s="65">
        <v>3</v>
      </c>
      <c r="K12" s="65" t="s">
        <v>16</v>
      </c>
      <c r="L12" s="65" t="str">
        <f t="shared" si="1"/>
        <v>ZONA DE RIESGO MODERADA</v>
      </c>
      <c r="M12" s="65" t="str">
        <f t="shared" si="2"/>
        <v>Asumir el Riesgo, Reducir el Riesgo</v>
      </c>
      <c r="N12" s="64"/>
      <c r="O12" s="64"/>
      <c r="P12" s="64"/>
      <c r="Q12" s="64"/>
    </row>
    <row r="13" spans="1:17" ht="57" customHeight="1" thickBot="1" thickTop="1">
      <c r="A13" s="65" t="str">
        <f>'ANALISIS DEL RIESGO'!A13</f>
        <v>CI03115-P</v>
      </c>
      <c r="B13" s="65" t="str">
        <f>'ANALISIS DEL RIESGO'!B13</f>
        <v>DIRECCIONAMIENTO ESTRATÉGICO</v>
      </c>
      <c r="C13" s="65" t="str">
        <f>'ANALISIS DEL RIESGO'!C13</f>
        <v>posible contruccion de la Matriz del Plan Anticorrupción y sus componentes no acorde a la metodologia actual </v>
      </c>
      <c r="D13" s="65">
        <f>'ANALISIS DEL RIESGO'!D13</f>
        <v>4</v>
      </c>
      <c r="E13" s="65">
        <f>'ANALISIS DEL RIESGO'!E13</f>
        <v>3</v>
      </c>
      <c r="F13" s="65" t="s">
        <v>17</v>
      </c>
      <c r="G13" s="65" t="str">
        <f t="shared" si="0"/>
        <v>ZONA DE RIESGO ALTA</v>
      </c>
      <c r="H13" s="65"/>
      <c r="I13" s="65">
        <v>3</v>
      </c>
      <c r="J13" s="65">
        <v>2</v>
      </c>
      <c r="K13" s="65" t="s">
        <v>16</v>
      </c>
      <c r="L13" s="65" t="str">
        <f t="shared" si="1"/>
        <v>ZONA DE RIESGO MODERADA</v>
      </c>
      <c r="M13" s="65" t="str">
        <f t="shared" si="2"/>
        <v>Asumir el Riesgo, Reducir el Riesgo</v>
      </c>
      <c r="N13" s="64"/>
      <c r="O13" s="64"/>
      <c r="P13" s="64"/>
      <c r="Q13" s="64"/>
    </row>
    <row r="14" spans="1:17" ht="51" customHeight="1" thickBot="1" thickTop="1">
      <c r="A14" s="65" t="str">
        <f>'ANALISIS DEL RIESGO'!A14</f>
        <v>CA00317-P</v>
      </c>
      <c r="B14" s="65" t="str">
        <f>'ANALISIS DEL RIESGO'!B14</f>
        <v>DIRECCIONAMIENTO ESTRATÉGICO</v>
      </c>
      <c r="C14" s="65" t="str">
        <f>'ANALISIS DEL RIESGO'!C14</f>
        <v>NO CONTAR CON LOS INSUMOS COMPLETOS PARA CONSOLIDAR EL INFORME EJECUTIVO DE REVISIÓN POR LA DRECCIÓN </v>
      </c>
      <c r="D14" s="65">
        <f>'ANALISIS DEL RIESGO'!D14</f>
        <v>3</v>
      </c>
      <c r="E14" s="65">
        <f>'ANALISIS DEL RIESGO'!E14</f>
        <v>2</v>
      </c>
      <c r="F14" s="65" t="s">
        <v>16</v>
      </c>
      <c r="G14" s="218" t="str">
        <f t="shared" si="0"/>
        <v>ZONA DE RIESGO MODERADA</v>
      </c>
      <c r="H14" s="65" t="s">
        <v>379</v>
      </c>
      <c r="I14" s="65"/>
      <c r="J14" s="65"/>
      <c r="K14" s="65"/>
      <c r="L14" s="65"/>
      <c r="M14" s="65" t="str">
        <f t="shared" si="2"/>
        <v>0</v>
      </c>
      <c r="N14" s="64"/>
      <c r="O14" s="64"/>
      <c r="P14" s="64"/>
      <c r="Q14" s="64"/>
    </row>
    <row r="15" spans="1:17" ht="48.75" customHeight="1" thickBot="1" thickTop="1">
      <c r="A15" s="56" t="str">
        <f>'ANALISIS DEL RIESGO'!A15</f>
        <v>CA05813-P</v>
      </c>
      <c r="B15" s="56" t="str">
        <f>'ANALISIS DEL RIESGO'!B15</f>
        <v>GESTION DE TIC`S</v>
      </c>
      <c r="C15" s="56" t="str">
        <f>'ANALISIS DEL RIESGO'!C15</f>
        <v>QUE SE INCUMPLA CON LAS POLITICAS DE SEGURIDAD DE LA ENTIDAD</v>
      </c>
      <c r="D15" s="56">
        <f>'ANALISIS DEL RIESGO'!D15</f>
        <v>2</v>
      </c>
      <c r="E15" s="56">
        <f>'ANALISIS DEL RIESGO'!E15</f>
        <v>3</v>
      </c>
      <c r="F15" s="56" t="s">
        <v>16</v>
      </c>
      <c r="G15" s="56" t="str">
        <f t="shared" si="0"/>
        <v>ZONA DE RIESGO MODERADA</v>
      </c>
      <c r="H15" s="56"/>
      <c r="I15" s="56">
        <v>2</v>
      </c>
      <c r="J15" s="56">
        <v>3</v>
      </c>
      <c r="K15" s="56" t="s">
        <v>16</v>
      </c>
      <c r="L15" s="56" t="str">
        <f t="shared" si="1"/>
        <v>ZONA DE RIESGO MODERADA</v>
      </c>
      <c r="M15" s="65" t="str">
        <f t="shared" si="2"/>
        <v>Asumir el Riesgo, Reducir el Riesgo</v>
      </c>
      <c r="N15" s="30"/>
      <c r="O15" s="30"/>
      <c r="P15" s="30"/>
      <c r="Q15" s="30"/>
    </row>
    <row r="16" spans="1:17" ht="63.75" customHeight="1" thickBot="1" thickTop="1">
      <c r="A16" s="56" t="str">
        <f>'ANALISIS DEL RIESGO'!A16</f>
        <v>CA03515-P</v>
      </c>
      <c r="B16" s="56" t="str">
        <f>'ANALISIS DEL RIESGO'!B16</f>
        <v>GESTION DE TIC`S</v>
      </c>
      <c r="C16" s="56" t="str">
        <f>'ANALISIS DEL RIESGO'!C16</f>
        <v>POSIBLE ATAQUE DE SEGURIDAD </v>
      </c>
      <c r="D16" s="56">
        <f>'ANALISIS DEL RIESGO'!D16</f>
        <v>3</v>
      </c>
      <c r="E16" s="56">
        <f>'ANALISIS DEL RIESGO'!E16</f>
        <v>3</v>
      </c>
      <c r="F16" s="56" t="s">
        <v>17</v>
      </c>
      <c r="G16" s="56" t="str">
        <f t="shared" si="0"/>
        <v>ZONA DE RIESGO ALTA</v>
      </c>
      <c r="H16" s="56"/>
      <c r="I16" s="56">
        <v>2</v>
      </c>
      <c r="J16" s="56">
        <v>2</v>
      </c>
      <c r="K16" s="56" t="s">
        <v>15</v>
      </c>
      <c r="L16" s="56" t="str">
        <f t="shared" si="1"/>
        <v>ZONA DE RIESGO BAJA</v>
      </c>
      <c r="M16" s="65" t="str">
        <f t="shared" si="2"/>
        <v>Asumir el Riesgo</v>
      </c>
      <c r="N16" s="30"/>
      <c r="O16" s="30"/>
      <c r="P16" s="30"/>
      <c r="Q16" s="30"/>
    </row>
    <row r="17" spans="1:17" ht="43.5" customHeight="1" thickBot="1" thickTop="1">
      <c r="A17" s="56" t="str">
        <f>'ANALISIS DEL RIESGO'!A17</f>
        <v>CA01316-P</v>
      </c>
      <c r="B17" s="56" t="str">
        <f>'ANALISIS DEL RIESGO'!B17</f>
        <v>GESTION DE TIC`S</v>
      </c>
      <c r="C17" s="56" t="str">
        <f>'ANALISIS DEL RIESGO'!C17</f>
        <v>POSIBLE INSTALACIÓN DE SOFTWARE ILEGAL </v>
      </c>
      <c r="D17" s="56">
        <f>'ANALISIS DEL RIESGO'!D17</f>
        <v>3</v>
      </c>
      <c r="E17" s="56">
        <f>'ANALISIS DEL RIESGO'!E17</f>
        <v>3</v>
      </c>
      <c r="F17" s="56" t="s">
        <v>17</v>
      </c>
      <c r="G17" s="56" t="str">
        <f t="shared" si="0"/>
        <v>ZONA DE RIESGO ALTA</v>
      </c>
      <c r="H17" s="56"/>
      <c r="I17" s="56">
        <v>2</v>
      </c>
      <c r="J17" s="56">
        <v>2</v>
      </c>
      <c r="K17" s="56" t="s">
        <v>15</v>
      </c>
      <c r="L17" s="56" t="str">
        <f t="shared" si="1"/>
        <v>ZONA DE RIESGO BAJA</v>
      </c>
      <c r="M17" s="65" t="str">
        <f t="shared" si="2"/>
        <v>Asumir el Riesgo</v>
      </c>
      <c r="N17" s="30"/>
      <c r="O17" s="30"/>
      <c r="P17" s="30"/>
      <c r="Q17" s="30"/>
    </row>
    <row r="18" spans="1:17" ht="48" customHeight="1" thickBot="1" thickTop="1">
      <c r="A18" s="56" t="str">
        <f>'ANALISIS DEL RIESGO'!A18</f>
        <v>CA01516-P</v>
      </c>
      <c r="B18" s="56" t="str">
        <f>'ANALISIS DEL RIESGO'!B18</f>
        <v>GESTION DE TIC`S</v>
      </c>
      <c r="C18" s="56" t="str">
        <f>'ANALISIS DEL RIESGO'!C18</f>
        <v>QUE NO SE TENGAN CANALES EFECTIVOS DE COMUNICACIÓN CON EL CIUDADANO </v>
      </c>
      <c r="D18" s="56">
        <f>'ANALISIS DEL RIESGO'!D18</f>
        <v>3</v>
      </c>
      <c r="E18" s="56">
        <f>'ANALISIS DEL RIESGO'!E18</f>
        <v>3</v>
      </c>
      <c r="F18" s="56" t="s">
        <v>17</v>
      </c>
      <c r="G18" s="56" t="str">
        <f t="shared" si="0"/>
        <v>ZONA DE RIESGO ALTA</v>
      </c>
      <c r="H18" s="56"/>
      <c r="I18" s="56">
        <v>2</v>
      </c>
      <c r="J18" s="56">
        <v>2</v>
      </c>
      <c r="K18" s="56" t="s">
        <v>15</v>
      </c>
      <c r="L18" s="56" t="str">
        <f t="shared" si="1"/>
        <v>ZONA DE RIESGO BAJA</v>
      </c>
      <c r="M18" s="65" t="str">
        <f t="shared" si="2"/>
        <v>Asumir el Riesgo</v>
      </c>
      <c r="N18" s="30"/>
      <c r="O18" s="30"/>
      <c r="P18" s="30"/>
      <c r="Q18" s="30"/>
    </row>
    <row r="19" spans="1:17" ht="48" customHeight="1" thickBot="1" thickTop="1">
      <c r="A19" s="160" t="str">
        <f>'ANALISIS DEL RIESGO'!A19</f>
        <v>CI00117-P</v>
      </c>
      <c r="B19" s="160" t="str">
        <f>'ANALISIS DEL RIESGO'!B19</f>
        <v>GESTION DE TIC`S</v>
      </c>
      <c r="C19" s="160" t="str">
        <f>'ANALISIS DEL RIESGO'!C19</f>
        <v>INSTALACIÓN DE SOFTWARE  ILEGAL </v>
      </c>
      <c r="D19" s="160">
        <f>'ANALISIS DEL RIESGO'!D19</f>
        <v>4</v>
      </c>
      <c r="E19" s="160">
        <f>'ANALISIS DEL RIESGO'!E19</f>
        <v>4</v>
      </c>
      <c r="F19" s="160" t="s">
        <v>19</v>
      </c>
      <c r="G19" s="160" t="str">
        <f t="shared" si="0"/>
        <v>ZONA DE RIESGO EXTREMA</v>
      </c>
      <c r="H19" s="160" t="s">
        <v>329</v>
      </c>
      <c r="I19" s="210">
        <v>2</v>
      </c>
      <c r="J19" s="210">
        <v>3</v>
      </c>
      <c r="K19" s="210" t="s">
        <v>16</v>
      </c>
      <c r="L19" s="160" t="str">
        <f t="shared" si="1"/>
        <v>ZONA DE RIESGO MODERADA</v>
      </c>
      <c r="M19" s="65" t="str">
        <f t="shared" si="2"/>
        <v>Asumir el Riesgo, Reducir el Riesgo</v>
      </c>
      <c r="N19" s="30"/>
      <c r="O19" s="30"/>
      <c r="P19" s="30"/>
      <c r="Q19" s="30"/>
    </row>
    <row r="20" spans="1:17" ht="48" customHeight="1" thickBot="1" thickTop="1">
      <c r="A20" s="160" t="str">
        <f>'ANALISIS DEL RIESGO'!A20</f>
        <v>CI00317-P</v>
      </c>
      <c r="B20" s="160" t="str">
        <f>'ANALISIS DEL RIESGO'!B20</f>
        <v>GESTION DE TIC`S</v>
      </c>
      <c r="C20" s="160" t="str">
        <f>'ANALISIS DEL RIESGO'!C20</f>
        <v>DAÑO Y DETERIORO DE LOS EQUIPOS DE COMPUTO </v>
      </c>
      <c r="D20" s="160">
        <f>'ANALISIS DEL RIESGO'!D20</f>
        <v>3</v>
      </c>
      <c r="E20" s="160">
        <f>'ANALISIS DEL RIESGO'!E20</f>
        <v>3</v>
      </c>
      <c r="F20" s="160" t="s">
        <v>17</v>
      </c>
      <c r="G20" s="160" t="str">
        <f t="shared" si="0"/>
        <v>ZONA DE RIESGO ALTA</v>
      </c>
      <c r="H20" s="160"/>
      <c r="I20" s="210">
        <v>2</v>
      </c>
      <c r="J20" s="210">
        <v>3</v>
      </c>
      <c r="K20" s="210" t="s">
        <v>16</v>
      </c>
      <c r="L20" s="160" t="str">
        <f t="shared" si="1"/>
        <v>ZONA DE RIESGO MODERADA</v>
      </c>
      <c r="M20" s="65" t="str">
        <f t="shared" si="2"/>
        <v>Asumir el Riesgo, Reducir el Riesgo</v>
      </c>
      <c r="N20" s="30"/>
      <c r="O20" s="30"/>
      <c r="P20" s="30"/>
      <c r="Q20" s="30"/>
    </row>
    <row r="21" spans="1:17" ht="48" customHeight="1" thickBot="1" thickTop="1">
      <c r="A21" s="160" t="str">
        <f>'ANALISIS DEL RIESGO'!A21</f>
        <v>CI00417-P</v>
      </c>
      <c r="B21" s="160" t="str">
        <f>'ANALISIS DEL RIESGO'!B21</f>
        <v>GESTION DE TIC`S</v>
      </c>
      <c r="C21" s="160" t="str">
        <f>'ANALISIS DEL RIESGO'!C21</f>
        <v>QUE NO EXISTA UN PUNTO DE RECUPERACIÓN ANTE DESASTRES </v>
      </c>
      <c r="D21" s="160">
        <f>'ANALISIS DEL RIESGO'!D21</f>
        <v>3</v>
      </c>
      <c r="E21" s="160">
        <f>'ANALISIS DEL RIESGO'!E21</f>
        <v>3</v>
      </c>
      <c r="F21" s="160" t="s">
        <v>17</v>
      </c>
      <c r="G21" s="160" t="str">
        <f t="shared" si="0"/>
        <v>ZONA DE RIESGO ALTA</v>
      </c>
      <c r="H21" s="160"/>
      <c r="I21" s="210">
        <v>2</v>
      </c>
      <c r="J21" s="210">
        <v>3</v>
      </c>
      <c r="K21" s="210" t="s">
        <v>16</v>
      </c>
      <c r="L21" s="160" t="str">
        <f t="shared" si="1"/>
        <v>ZONA DE RIESGO MODERADA</v>
      </c>
      <c r="M21" s="65" t="str">
        <f t="shared" si="2"/>
        <v>Asumir el Riesgo, Reducir el Riesgo</v>
      </c>
      <c r="N21" s="30"/>
      <c r="O21" s="30"/>
      <c r="P21" s="30"/>
      <c r="Q21" s="30"/>
    </row>
    <row r="22" spans="1:17" ht="63" customHeight="1" thickBot="1" thickTop="1">
      <c r="A22" s="210" t="str">
        <f>'ANALISIS DEL RIESGO'!A22</f>
        <v>CI02217-P</v>
      </c>
      <c r="B22" s="210" t="str">
        <f>'ANALISIS DEL RIESGO'!B22</f>
        <v>GESTION DE TIC`S</v>
      </c>
      <c r="C22" s="210" t="str">
        <f>'ANALISIS DEL RIESGO'!C22</f>
        <v>QUE NO SE REALICE DE MANERA ADECUADA EL MANTENIMIENTO DE LOS EQUIPOS DE COMPUTO DURANTE LA VIGENCIA </v>
      </c>
      <c r="D22" s="210">
        <f>'ANALISIS DEL RIESGO'!D22</f>
        <v>3</v>
      </c>
      <c r="E22" s="210">
        <f>'ANALISIS DEL RIESGO'!E22</f>
        <v>3</v>
      </c>
      <c r="F22" s="210" t="s">
        <v>17</v>
      </c>
      <c r="G22" s="210" t="str">
        <f>IF(F22="B",$N$1,IF(F22="M",$O$1,IF(F22="A",$P$1,IF(F22="E",$Q$1,"0"))))</f>
        <v>ZONA DE RIESGO ALTA</v>
      </c>
      <c r="H22" s="210"/>
      <c r="I22" s="210">
        <v>2</v>
      </c>
      <c r="J22" s="210">
        <v>3</v>
      </c>
      <c r="K22" s="210" t="s">
        <v>16</v>
      </c>
      <c r="L22" s="210" t="str">
        <f t="shared" si="1"/>
        <v>ZONA DE RIESGO MODERADA</v>
      </c>
      <c r="M22" s="218" t="str">
        <f t="shared" si="2"/>
        <v>Asumir el Riesgo, Reducir el Riesgo</v>
      </c>
      <c r="N22" s="30"/>
      <c r="O22" s="30"/>
      <c r="P22" s="30"/>
      <c r="Q22" s="30"/>
    </row>
    <row r="23" spans="1:17" ht="63" customHeight="1" thickBot="1" thickTop="1">
      <c r="A23" s="232" t="str">
        <f>'ANALISIS DEL RIESGO'!A23</f>
        <v>CA1117-P</v>
      </c>
      <c r="B23" s="244" t="str">
        <f>'ANALISIS DEL RIESGO'!B23</f>
        <v>GESTION DE TIC`S</v>
      </c>
      <c r="C23" s="244" t="str">
        <f>'ANALISIS DEL RIESGO'!C23</f>
        <v>QUE NO SE REALICE LA PUBLICACION  DE LA INFORMACIÓN MINIMA A PUBLICAR  EN  LA PAGINA WEB DE LA ENTIDAD COMO EXIGE LA ESTRATEGIA DE TRANSPARENCIA Y ACCESO A LA INFORMACIÓN</v>
      </c>
      <c r="D23" s="244">
        <f>'ANALISIS DEL RIESGO'!D23</f>
        <v>3</v>
      </c>
      <c r="E23" s="244">
        <f>'ANALISIS DEL RIESGO'!E23</f>
        <v>3</v>
      </c>
      <c r="F23" s="232" t="s">
        <v>17</v>
      </c>
      <c r="G23" s="232" t="str">
        <f t="shared" si="0"/>
        <v>ZONA DE RIESGO ALTA</v>
      </c>
      <c r="H23" s="232"/>
      <c r="I23" s="232">
        <v>2</v>
      </c>
      <c r="J23" s="232">
        <v>3</v>
      </c>
      <c r="K23" s="232" t="s">
        <v>16</v>
      </c>
      <c r="L23" s="232" t="str">
        <f t="shared" si="1"/>
        <v>ZONA DE RIESGO MODERADA</v>
      </c>
      <c r="M23" s="218" t="str">
        <f t="shared" si="2"/>
        <v>Asumir el Riesgo, Reducir el Riesgo</v>
      </c>
      <c r="N23" s="30"/>
      <c r="O23" s="30"/>
      <c r="P23" s="30"/>
      <c r="Q23" s="30"/>
    </row>
    <row r="24" spans="1:17" ht="60.75" customHeight="1" thickBot="1" thickTop="1">
      <c r="A24" s="55" t="str">
        <f>'ANALISIS DEL RIESGO'!A24</f>
        <v>CA06213-P
CA07814-P</v>
      </c>
      <c r="B24" s="55" t="str">
        <f>'ANALISIS DEL RIESGO'!B24</f>
        <v>MEDICION Y MEJORA</v>
      </c>
      <c r="C24" s="55" t="str">
        <f>'ANALISIS DEL RIESGO'!C24</f>
        <v>DEBILIDADES EN LA MEDICION DEL PROCESO </v>
      </c>
      <c r="D24" s="55">
        <f>'ANALISIS DEL RIESGO'!D24</f>
        <v>4</v>
      </c>
      <c r="E24" s="55">
        <f>'ANALISIS DEL RIESGO'!E24</f>
        <v>1</v>
      </c>
      <c r="F24" s="55" t="s">
        <v>16</v>
      </c>
      <c r="G24" s="55" t="str">
        <f t="shared" si="0"/>
        <v>ZONA DE RIESGO MODERADA</v>
      </c>
      <c r="H24" s="55"/>
      <c r="I24" s="55">
        <v>3</v>
      </c>
      <c r="J24" s="55">
        <f>E24</f>
        <v>1</v>
      </c>
      <c r="K24" s="55" t="s">
        <v>15</v>
      </c>
      <c r="L24" s="55" t="str">
        <f t="shared" si="1"/>
        <v>ZONA DE RIESGO BAJA</v>
      </c>
      <c r="M24" s="65" t="str">
        <f t="shared" si="2"/>
        <v>Asumir el Riesgo</v>
      </c>
      <c r="N24" s="85"/>
      <c r="O24" s="85"/>
      <c r="P24" s="85"/>
      <c r="Q24" s="85"/>
    </row>
    <row r="25" spans="1:17" ht="72" customHeight="1" thickBot="1" thickTop="1">
      <c r="A25" s="55" t="str">
        <f>'ANALISIS DEL RIESGO'!A25</f>
        <v>CA00617-P</v>
      </c>
      <c r="B25" s="55" t="str">
        <f>'ANALISIS DEL RIESGO'!B25</f>
        <v>MEDICION Y MEJORA</v>
      </c>
      <c r="C25" s="55" t="str">
        <f>'ANALISIS DEL RIESGO'!C25</f>
        <v>QUE NO SE CUENTE CON LOS INDICADORES ADECUADOS PARA MEDIR LA GESTIÓN DEL PROCESO </v>
      </c>
      <c r="D25" s="55">
        <f>'ANALISIS DEL RIESGO'!D25</f>
        <v>4</v>
      </c>
      <c r="E25" s="55">
        <f>'ANALISIS DEL RIESGO'!E25</f>
        <v>3</v>
      </c>
      <c r="F25" s="55" t="s">
        <v>17</v>
      </c>
      <c r="G25" s="55" t="str">
        <f t="shared" si="0"/>
        <v>ZONA DE RIESGO ALTA</v>
      </c>
      <c r="H25" s="55"/>
      <c r="I25" s="55">
        <v>3</v>
      </c>
      <c r="J25" s="55">
        <v>2</v>
      </c>
      <c r="K25" s="55" t="s">
        <v>16</v>
      </c>
      <c r="L25" s="55" t="str">
        <f t="shared" si="1"/>
        <v>ZONA DE RIESGO MODERADA</v>
      </c>
      <c r="M25" s="65" t="str">
        <f t="shared" si="2"/>
        <v>Asumir el Riesgo, Reducir el Riesgo</v>
      </c>
      <c r="N25" s="85"/>
      <c r="O25" s="85"/>
      <c r="P25" s="85"/>
      <c r="Q25" s="85"/>
    </row>
    <row r="26" spans="1:17" ht="72" customHeight="1" thickBot="1" thickTop="1">
      <c r="A26" s="55" t="str">
        <f>'ANALISIS DEL RIESGO'!A26</f>
        <v>CA00717-P</v>
      </c>
      <c r="B26" s="55" t="str">
        <f>'ANALISIS DEL RIESGO'!B26</f>
        <v>MEDICION Y MEJORA</v>
      </c>
      <c r="C26" s="55" t="str">
        <f>'ANALISIS DEL RIESGO'!C26</f>
        <v>QUE NO SE MIDA DE MANERA ADECUADA LA CONFORMIDAD DEL SISTEMA DE GESTIÓN </v>
      </c>
      <c r="D26" s="55">
        <f>'ANALISIS DEL RIESGO'!D26</f>
        <v>4</v>
      </c>
      <c r="E26" s="55">
        <f>'ANALISIS DEL RIESGO'!E26</f>
        <v>3</v>
      </c>
      <c r="F26" s="55" t="s">
        <v>17</v>
      </c>
      <c r="G26" s="55" t="str">
        <f t="shared" si="0"/>
        <v>ZONA DE RIESGO ALTA</v>
      </c>
      <c r="H26" s="55"/>
      <c r="I26" s="55">
        <v>3</v>
      </c>
      <c r="J26" s="55">
        <v>2</v>
      </c>
      <c r="K26" s="55" t="s">
        <v>16</v>
      </c>
      <c r="L26" s="55" t="str">
        <f t="shared" si="1"/>
        <v>ZONA DE RIESGO MODERADA</v>
      </c>
      <c r="M26" s="65" t="str">
        <f t="shared" si="2"/>
        <v>Asumir el Riesgo, Reducir el Riesgo</v>
      </c>
      <c r="N26" s="85"/>
      <c r="O26" s="85"/>
      <c r="P26" s="85"/>
      <c r="Q26" s="85"/>
    </row>
    <row r="27" spans="1:17" ht="54.75" customHeight="1" thickBot="1" thickTop="1">
      <c r="A27" s="60" t="str">
        <f>'ANALISIS DEL RIESGO'!A27</f>
        <v>CI04115-P</v>
      </c>
      <c r="B27" s="60" t="str">
        <f>'ANALISIS DEL RIESGO'!B27</f>
        <v>GESTION DOCUMENTAL</v>
      </c>
      <c r="C27" s="60" t="str">
        <f>'ANALISIS DEL RIESGO'!C27</f>
        <v>POSIBLE DEMORA EN LA CREACIÓN DE LOS EXPEDIENTES VIRTUALES </v>
      </c>
      <c r="D27" s="60">
        <f>'ANALISIS DEL RIESGO'!D27</f>
        <v>3</v>
      </c>
      <c r="E27" s="60">
        <f>'ANALISIS DEL RIESGO'!E27</f>
        <v>3</v>
      </c>
      <c r="F27" s="60" t="s">
        <v>17</v>
      </c>
      <c r="G27" s="60" t="str">
        <f aca="true" t="shared" si="3" ref="G27:G36">IF(F27="B",$N$1,IF(F27="M",$O$1,IF(F27="A",$P$1,IF(F27="E",$Q$1,"0"))))</f>
        <v>ZONA DE RIESGO ALTA</v>
      </c>
      <c r="H27" s="60"/>
      <c r="I27" s="60">
        <v>2</v>
      </c>
      <c r="J27" s="60">
        <v>2</v>
      </c>
      <c r="K27" s="60" t="s">
        <v>15</v>
      </c>
      <c r="L27" s="60" t="str">
        <f>IF(K27="B",$N$1,IF(K27="M",$O$1,IF(K27="A",$P$1,IF(K27="E",$Q$1,"0"))))</f>
        <v>ZONA DE RIESGO BAJA</v>
      </c>
      <c r="M27" s="65" t="str">
        <f t="shared" si="2"/>
        <v>Asumir el Riesgo</v>
      </c>
      <c r="N27" s="109"/>
      <c r="O27" s="57"/>
      <c r="P27" s="57"/>
      <c r="Q27" s="57"/>
    </row>
    <row r="28" spans="1:17" ht="54.75" customHeight="1" thickBot="1" thickTop="1">
      <c r="A28" s="60" t="str">
        <f>'ANALISIS DEL RIESGO'!A28</f>
        <v>CI00817-P</v>
      </c>
      <c r="B28" s="60" t="str">
        <f>'ANALISIS DEL RIESGO'!B28</f>
        <v>GESTION DOCUMENTAL</v>
      </c>
      <c r="C28" s="60" t="str">
        <f>'ANALISIS DEL RIESGO'!C28</f>
        <v>DETERIORO DE LOS DOCUMENTOS DE ARCHIVO, PAPEL,FOTOGRAFIAS,MAGNETICO.  </v>
      </c>
      <c r="D28" s="60">
        <f>'ANALISIS DEL RIESGO'!D28</f>
        <v>4</v>
      </c>
      <c r="E28" s="60">
        <f>'ANALISIS DEL RIESGO'!E28</f>
        <v>3</v>
      </c>
      <c r="F28" s="60" t="s">
        <v>17</v>
      </c>
      <c r="G28" s="60" t="str">
        <f t="shared" si="3"/>
        <v>ZONA DE RIESGO ALTA</v>
      </c>
      <c r="H28" s="60"/>
      <c r="I28" s="60">
        <v>2</v>
      </c>
      <c r="J28" s="60">
        <v>2</v>
      </c>
      <c r="K28" s="60" t="s">
        <v>15</v>
      </c>
      <c r="L28" s="60" t="str">
        <f>IF(K28="B",$N$1,IF(K28="M",$O$1,IF(K28="A",$P$1,IF(K28="E",$Q$1,"0"))))</f>
        <v>ZONA DE RIESGO BAJA</v>
      </c>
      <c r="M28" s="65" t="str">
        <f t="shared" si="2"/>
        <v>Asumir el Riesgo</v>
      </c>
      <c r="N28" s="109"/>
      <c r="O28" s="57"/>
      <c r="P28" s="57"/>
      <c r="Q28" s="57"/>
    </row>
    <row r="29" spans="1:17" ht="116.25" customHeight="1" thickBot="1" thickTop="1">
      <c r="A29" s="115" t="str">
        <f>'ANALISIS DEL RIESGO'!A29</f>
        <v>CA01317-P</v>
      </c>
      <c r="B29" s="115" t="str">
        <f>'ANALISIS DEL RIESGO'!B29</f>
        <v>ATENCIÓN AL CIUDADANO</v>
      </c>
      <c r="C29" s="115" t="str">
        <f>'ANALISIS DEL RIESGO'!C29</f>
        <v>INCREMENTO EN EL NÚMERO DE PQRSD A NIVEL NACIONAL </v>
      </c>
      <c r="D29" s="115">
        <f>'ANALISIS DEL RIESGO'!D29</f>
        <v>4</v>
      </c>
      <c r="E29" s="115">
        <f>'ANALISIS DEL RIESGO'!E29</f>
        <v>3</v>
      </c>
      <c r="F29" s="115" t="s">
        <v>17</v>
      </c>
      <c r="G29" s="115" t="str">
        <f t="shared" si="3"/>
        <v>ZONA DE RIESGO ALTA</v>
      </c>
      <c r="H29" s="115" t="s">
        <v>271</v>
      </c>
      <c r="I29" s="115"/>
      <c r="J29" s="115"/>
      <c r="K29" s="115"/>
      <c r="L29" s="115"/>
      <c r="M29" s="65" t="str">
        <f t="shared" si="2"/>
        <v>0</v>
      </c>
      <c r="N29" s="118"/>
      <c r="O29" s="92"/>
      <c r="P29" s="92"/>
      <c r="Q29" s="92"/>
    </row>
    <row r="30" spans="1:17" ht="57.75" customHeight="1" thickBot="1" thickTop="1">
      <c r="A30" s="233" t="str">
        <f>'ANALISIS DEL RIESGO'!A30</f>
        <v>CA01917-P</v>
      </c>
      <c r="B30" s="233" t="str">
        <f>'ANALISIS DEL RIESGO'!B30</f>
        <v>ATENCIÓN AL CIUDADANO</v>
      </c>
      <c r="C30" s="233" t="str">
        <f>'ANALISIS DEL RIESGO'!C30</f>
        <v>QUE NO SE PUEDA MEDIR EL NIVEL DE SATISFACCIÓN DEL USUSARIO Y/O CIUDADANO CON EL SERVICIO QUE SE ESTÁ PRESTANDO EN LA ENTIDAD.</v>
      </c>
      <c r="D30" s="233">
        <f>'ANALISIS DEL RIESGO'!D30</f>
        <v>3</v>
      </c>
      <c r="E30" s="233">
        <f>'ANALISIS DEL RIESGO'!E30</f>
        <v>3</v>
      </c>
      <c r="F30" s="233" t="s">
        <v>17</v>
      </c>
      <c r="G30" s="233" t="str">
        <f t="shared" si="3"/>
        <v>ZONA DE RIESGO ALTA</v>
      </c>
      <c r="H30" s="233"/>
      <c r="I30" s="233"/>
      <c r="J30" s="233"/>
      <c r="K30" s="233"/>
      <c r="L30" s="233"/>
      <c r="M30" s="218"/>
      <c r="N30" s="118"/>
      <c r="O30" s="92"/>
      <c r="P30" s="92"/>
      <c r="Q30" s="92"/>
    </row>
    <row r="31" spans="1:17" ht="79.5" customHeight="1" thickBot="1" thickTop="1">
      <c r="A31" s="31" t="str">
        <f>'ANALISIS DEL RIESGO'!A31</f>
        <v>CI00916-P</v>
      </c>
      <c r="B31" s="31" t="str">
        <f>'ANALISIS DEL RIESGO'!B31</f>
        <v>GESTIÓN DE SERVICIOS DE SALUD  (TUMACO)  </v>
      </c>
      <c r="C31" s="31" t="str">
        <f>'ANALISIS DEL RIESGO'!C31</f>
        <v>Incumplimiento del procedimiento Elaboración de carnets de Salud </v>
      </c>
      <c r="D31" s="31">
        <f>'ANALISIS DEL RIESGO'!D31</f>
        <v>3</v>
      </c>
      <c r="E31" s="31">
        <f>'ANALISIS DEL RIESGO'!E31</f>
        <v>3</v>
      </c>
      <c r="F31" s="31" t="s">
        <v>17</v>
      </c>
      <c r="G31" s="31" t="str">
        <f t="shared" si="3"/>
        <v>ZONA DE RIESGO ALTA</v>
      </c>
      <c r="H31" s="31"/>
      <c r="I31" s="31">
        <v>3</v>
      </c>
      <c r="J31" s="31">
        <v>1</v>
      </c>
      <c r="K31" s="31" t="s">
        <v>15</v>
      </c>
      <c r="L31" s="31" t="str">
        <f aca="true" t="shared" si="4" ref="L31:L36">IF(K31="B",$N$1,IF(K31="M",$O$1,IF(K31="A",$P$1,IF(K31="E",$Q$1,"0"))))</f>
        <v>ZONA DE RIESGO BAJA</v>
      </c>
      <c r="M31" s="65" t="str">
        <f t="shared" si="2"/>
        <v>Asumir el Riesgo</v>
      </c>
      <c r="N31" s="121"/>
      <c r="O31" s="75"/>
      <c r="P31" s="75"/>
      <c r="Q31" s="75"/>
    </row>
    <row r="32" spans="1:17" ht="79.5" customHeight="1" thickBot="1" thickTop="1">
      <c r="A32" s="31" t="str">
        <f>'ANALISIS DEL RIESGO'!A32</f>
        <v>CA01117-P</v>
      </c>
      <c r="B32" s="31" t="str">
        <f>'ANALISIS DEL RIESGO'!B32</f>
        <v>GESTIÓN DE SERVICIOS DE SALUD</v>
      </c>
      <c r="C32" s="31" t="str">
        <f>'ANALISIS DEL RIESGO'!C32</f>
        <v>QUE NO SE CUENTE CON LOS LINEAMIENTOS DEL HACER DEL PROCESO  </v>
      </c>
      <c r="D32" s="31">
        <f>'ANALISIS DEL RIESGO'!D32</f>
        <v>3</v>
      </c>
      <c r="E32" s="31">
        <f>'ANALISIS DEL RIESGO'!E32</f>
        <v>3</v>
      </c>
      <c r="F32" s="31" t="s">
        <v>17</v>
      </c>
      <c r="G32" s="31" t="str">
        <f t="shared" si="3"/>
        <v>ZONA DE RIESGO ALTA</v>
      </c>
      <c r="H32" s="31"/>
      <c r="I32" s="31">
        <v>3</v>
      </c>
      <c r="J32" s="31">
        <v>1</v>
      </c>
      <c r="K32" s="31" t="s">
        <v>15</v>
      </c>
      <c r="L32" s="31" t="str">
        <f t="shared" si="4"/>
        <v>ZONA DE RIESGO BAJA</v>
      </c>
      <c r="M32" s="65" t="str">
        <f t="shared" si="2"/>
        <v>Asumir el Riesgo</v>
      </c>
      <c r="N32" s="121"/>
      <c r="O32" s="75"/>
      <c r="P32" s="75"/>
      <c r="Q32" s="75"/>
    </row>
    <row r="33" spans="1:17" ht="79.5" customHeight="1" thickBot="1" thickTop="1">
      <c r="A33" s="31" t="str">
        <f>'ANALISIS DEL RIESGO'!A33</f>
        <v>CI01717-P</v>
      </c>
      <c r="B33" s="31" t="str">
        <f>'ANALISIS DEL RIESGO'!B33</f>
        <v>SERVICIOS DE SALUD (SUBDIRECCION DE PRESTACIONES SOCIALES)</v>
      </c>
      <c r="C33" s="31" t="str">
        <f>'ANALISIS DEL RIESGO'!C33</f>
        <v>QUE NO  SE DE CUMPLIMIENTO A LAS ACTIVIDADES DE TRAMITES (DESACATO Y SANCIÓN)  POR PARTE DE LOS ABOGADOS SUSTANCIADORES </v>
      </c>
      <c r="D33" s="31">
        <f>'ANALISIS DEL RIESGO'!D33</f>
        <v>4</v>
      </c>
      <c r="E33" s="31">
        <f>'ANALISIS DEL RIESGO'!E33</f>
        <v>4</v>
      </c>
      <c r="F33" s="31" t="s">
        <v>17</v>
      </c>
      <c r="G33" s="31" t="str">
        <f t="shared" si="3"/>
        <v>ZONA DE RIESGO ALTA</v>
      </c>
      <c r="H33" s="31"/>
      <c r="I33" s="31">
        <v>3</v>
      </c>
      <c r="J33" s="31">
        <v>3</v>
      </c>
      <c r="K33" s="31" t="s">
        <v>17</v>
      </c>
      <c r="L33" s="31" t="str">
        <f t="shared" si="4"/>
        <v>ZONA DE RIESGO ALTA</v>
      </c>
      <c r="M33" s="218"/>
      <c r="N33" s="121"/>
      <c r="O33" s="75"/>
      <c r="P33" s="75"/>
      <c r="Q33" s="75"/>
    </row>
    <row r="34" spans="1:17" ht="79.5" customHeight="1" thickBot="1" thickTop="1">
      <c r="A34" s="31" t="str">
        <f>'ANALISIS DEL RIESGO'!A34</f>
        <v>CI01817-P</v>
      </c>
      <c r="B34" s="31" t="str">
        <f>'ANALISIS DEL RIESGO'!B34</f>
        <v>SERVICIOS DE SALUD (SUBDIRECCION DE PRESTACIONES SOCIALES)</v>
      </c>
      <c r="C34" s="31" t="str">
        <f>'ANALISIS DEL RIESGO'!C34</f>
        <v>QUE LA INFORMACIÓN DIRIGIDA AL SUBDIRECTOR NO SEA ALLEGADA </v>
      </c>
      <c r="D34" s="31">
        <f>'ANALISIS DEL RIESGO'!D34</f>
        <v>3</v>
      </c>
      <c r="E34" s="31">
        <f>'ANALISIS DEL RIESGO'!E34</f>
        <v>3</v>
      </c>
      <c r="F34" s="31" t="s">
        <v>17</v>
      </c>
      <c r="G34" s="31" t="str">
        <f t="shared" si="3"/>
        <v>ZONA DE RIESGO ALTA</v>
      </c>
      <c r="H34" s="31"/>
      <c r="I34" s="31">
        <v>3</v>
      </c>
      <c r="J34" s="31">
        <v>1</v>
      </c>
      <c r="K34" s="31" t="s">
        <v>15</v>
      </c>
      <c r="L34" s="31" t="str">
        <f t="shared" si="4"/>
        <v>ZONA DE RIESGO BAJA</v>
      </c>
      <c r="M34" s="218"/>
      <c r="N34" s="121"/>
      <c r="O34" s="75"/>
      <c r="P34" s="75"/>
      <c r="Q34" s="75"/>
    </row>
    <row r="35" spans="1:17" ht="79.5" customHeight="1" thickBot="1" thickTop="1">
      <c r="A35" s="55" t="str">
        <f>'ANALISIS DEL RIESGO'!A35</f>
        <v>CA05413-P</v>
      </c>
      <c r="B35" s="55" t="str">
        <f>'ANALISIS DEL RIESGO'!B35</f>
        <v>GESTION DE RECURSOS FINANCIEROS</v>
      </c>
      <c r="C35" s="55" t="str">
        <f>'ANALISIS DEL RIESGO'!C35</f>
        <v>QUE LA DOCUMENTACION DEL PROCESO NO SE RECUPERE CON OPORTUNIDAD</v>
      </c>
      <c r="D35" s="55">
        <f>'ANALISIS DEL RIESGO'!D35</f>
        <v>3</v>
      </c>
      <c r="E35" s="55">
        <f>'ANALISIS DEL RIESGO'!E35</f>
        <v>2</v>
      </c>
      <c r="F35" s="55" t="s">
        <v>16</v>
      </c>
      <c r="G35" s="55" t="str">
        <f t="shared" si="3"/>
        <v>ZONA DE RIESGO MODERADA</v>
      </c>
      <c r="H35" s="55"/>
      <c r="I35" s="55">
        <v>2</v>
      </c>
      <c r="J35" s="55">
        <v>2</v>
      </c>
      <c r="K35" s="55" t="s">
        <v>15</v>
      </c>
      <c r="L35" s="55" t="str">
        <f t="shared" si="4"/>
        <v>ZONA DE RIESGO BAJA</v>
      </c>
      <c r="M35" s="65" t="str">
        <f t="shared" si="2"/>
        <v>Asumir el Riesgo</v>
      </c>
      <c r="N35" s="125"/>
      <c r="O35" s="85"/>
      <c r="P35" s="85"/>
      <c r="Q35" s="85"/>
    </row>
    <row r="36" spans="1:17" ht="79.5" customHeight="1" thickBot="1" thickTop="1">
      <c r="A36" s="276" t="str">
        <f>'ANALISIS DEL RIESGO'!A36</f>
        <v>CA02215-P</v>
      </c>
      <c r="B36" s="276" t="str">
        <f>'ANALISIS DEL RIESGO'!B36</f>
        <v>GESTION DE RECURSOS FINANCIEROS</v>
      </c>
      <c r="C36" s="276" t="str">
        <f>'ANALISIS DEL RIESGO'!C36</f>
        <v>POSIBLE MEDICIÓN INADECUADA DEL INDICADOR ESTRATÉGICO DEL PROCESO GESTIÓN FINANCIERA</v>
      </c>
      <c r="D36" s="276">
        <f>'ANALISIS DEL RIESGO'!D36</f>
        <v>3</v>
      </c>
      <c r="E36" s="276">
        <f>'ANALISIS DEL RIESGO'!E36</f>
        <v>2</v>
      </c>
      <c r="F36" s="276" t="s">
        <v>16</v>
      </c>
      <c r="G36" s="276" t="str">
        <f t="shared" si="3"/>
        <v>ZONA DE RIESGO MODERADA</v>
      </c>
      <c r="H36" s="276"/>
      <c r="I36" s="276">
        <v>2</v>
      </c>
      <c r="J36" s="276">
        <v>2</v>
      </c>
      <c r="K36" s="276" t="s">
        <v>15</v>
      </c>
      <c r="L36" s="276" t="str">
        <f t="shared" si="4"/>
        <v>ZONA DE RIESGO BAJA</v>
      </c>
      <c r="M36" s="282"/>
      <c r="N36" s="289"/>
      <c r="O36" s="283"/>
      <c r="P36" s="283"/>
      <c r="Q36" s="283"/>
    </row>
    <row r="37" spans="1:17" ht="79.5" customHeight="1" thickBot="1" thickTop="1">
      <c r="A37" s="161" t="str">
        <f>'ANALISIS DEL RIESGO'!A37</f>
        <v>CI01117-P</v>
      </c>
      <c r="B37" s="161" t="str">
        <f>'ANALISIS DEL RIESGO'!B37</f>
        <v>GESTION DE RECURSOS FINANCIEROS (CONTABILIDAD) </v>
      </c>
      <c r="C37" s="161" t="str">
        <f>'ANALISIS DEL RIESGO'!C37</f>
        <v>QUE NO SE CUENTE CON EL DOCUMENTO FUENTE DE LA ENTIDAD BANCARIA QUE DA EVIDENCIA DE LA CONCILIACIÓN (EXTRACTO BANCARIO)  </v>
      </c>
      <c r="D37" s="161">
        <f>'ANALISIS DEL RIESGO'!D37</f>
        <v>3</v>
      </c>
      <c r="E37" s="161">
        <f>'ANALISIS DEL RIESGO'!E37</f>
        <v>2</v>
      </c>
      <c r="F37" s="161" t="s">
        <v>16</v>
      </c>
      <c r="G37" s="161" t="str">
        <f aca="true" t="shared" si="5" ref="G37:G53">IF(F37="B",$N$1,IF(F37="M",$O$1,IF(F37="A",$P$1,IF(F37="E",$Q$1,"0"))))</f>
        <v>ZONA DE RIESGO MODERADA</v>
      </c>
      <c r="H37" s="161"/>
      <c r="I37" s="161">
        <v>2</v>
      </c>
      <c r="J37" s="161">
        <v>2</v>
      </c>
      <c r="K37" s="161" t="s">
        <v>15</v>
      </c>
      <c r="L37" s="161" t="str">
        <f aca="true" t="shared" si="6" ref="L37:L53">IF(K37="B",$N$1,IF(K37="M",$O$1,IF(K37="A",$P$1,IF(K37="E",$Q$1,"0"))))</f>
        <v>ZONA DE RIESGO BAJA</v>
      </c>
      <c r="M37" s="65" t="str">
        <f t="shared" si="2"/>
        <v>Asumir el Riesgo</v>
      </c>
      <c r="N37" s="125"/>
      <c r="O37" s="85"/>
      <c r="P37" s="85"/>
      <c r="Q37" s="85"/>
    </row>
    <row r="38" spans="1:17" ht="79.5" customHeight="1" thickBot="1" thickTop="1">
      <c r="A38" s="161" t="str">
        <f>'ANALISIS DEL RIESGO'!A38</f>
        <v>CI01217-P</v>
      </c>
      <c r="B38" s="161" t="str">
        <f>'ANALISIS DEL RIESGO'!B38</f>
        <v>GESTION DE RECURSOS FINANCIEROS (CONTABILIDAD) </v>
      </c>
      <c r="C38" s="161" t="str">
        <f>'ANALISIS DEL RIESGO'!C38</f>
        <v>INCUMPLIMIENTO DEL INSTRUCTIVO ESTABLECIDO PARA EL MANEJO DEL ARCHIVO DE GESTIÓN  </v>
      </c>
      <c r="D38" s="161">
        <f>'ANALISIS DEL RIESGO'!D38</f>
        <v>3</v>
      </c>
      <c r="E38" s="161">
        <f>'ANALISIS DEL RIESGO'!E38</f>
        <v>2</v>
      </c>
      <c r="F38" s="161" t="s">
        <v>16</v>
      </c>
      <c r="G38" s="161" t="str">
        <f t="shared" si="5"/>
        <v>ZONA DE RIESGO MODERADA</v>
      </c>
      <c r="H38" s="161"/>
      <c r="I38" s="161">
        <v>2</v>
      </c>
      <c r="J38" s="161">
        <v>2</v>
      </c>
      <c r="K38" s="161" t="s">
        <v>15</v>
      </c>
      <c r="L38" s="161" t="str">
        <f t="shared" si="6"/>
        <v>ZONA DE RIESGO BAJA</v>
      </c>
      <c r="M38" s="65" t="str">
        <f t="shared" si="2"/>
        <v>Asumir el Riesgo</v>
      </c>
      <c r="N38" s="125"/>
      <c r="O38" s="85"/>
      <c r="P38" s="85"/>
      <c r="Q38" s="85"/>
    </row>
    <row r="39" spans="1:17" ht="79.5" customHeight="1" thickBot="1" thickTop="1">
      <c r="A39" s="60" t="str">
        <f>'ANALISIS DEL RIESGO'!A39</f>
        <v>CA00115-P</v>
      </c>
      <c r="B39" s="60" t="str">
        <f>'ANALISIS DEL RIESGO'!B39</f>
        <v>GESTION DE SERVICIOS ADMINISTRATIVOS</v>
      </c>
      <c r="C39" s="60" t="str">
        <f>'ANALISIS DEL RIESGO'!C39</f>
        <v>QUE NO SE TOMEN LAS ACCIONES DE MEJORA EN EL CUMPLIMIENTO DEL OBJETIVO DEL PROCESO </v>
      </c>
      <c r="D39" s="60">
        <f>'ANALISIS DEL RIESGO'!D39</f>
        <v>3</v>
      </c>
      <c r="E39" s="60">
        <f>'ANALISIS DEL RIESGO'!E39</f>
        <v>3</v>
      </c>
      <c r="F39" s="60" t="s">
        <v>17</v>
      </c>
      <c r="G39" s="60" t="str">
        <f t="shared" si="5"/>
        <v>ZONA DE RIESGO ALTA</v>
      </c>
      <c r="H39" s="60"/>
      <c r="I39" s="60">
        <v>3</v>
      </c>
      <c r="J39" s="60">
        <v>2</v>
      </c>
      <c r="K39" s="60" t="s">
        <v>16</v>
      </c>
      <c r="L39" s="60" t="str">
        <f t="shared" si="6"/>
        <v>ZONA DE RIESGO MODERADA</v>
      </c>
      <c r="M39" s="65" t="str">
        <f t="shared" si="2"/>
        <v>Asumir el Riesgo, Reducir el Riesgo</v>
      </c>
      <c r="N39" s="109"/>
      <c r="O39" s="57"/>
      <c r="P39" s="57"/>
      <c r="Q39" s="57"/>
    </row>
    <row r="40" spans="1:17" ht="80.25" customHeight="1" thickBot="1" thickTop="1">
      <c r="A40" s="60" t="str">
        <f>'ANALISIS DEL RIESGO'!A40</f>
        <v>CI04015-P</v>
      </c>
      <c r="B40" s="60" t="str">
        <f>'ANALISIS DEL RIESGO'!B40</f>
        <v>GESTION DE SERVICIOS ADMINISTRATIVOS (CALI)</v>
      </c>
      <c r="C40" s="60" t="str">
        <f>'ANALISIS DEL RIESGO'!C40</f>
        <v>Demora en los tramites y peticiones de los clientes externos</v>
      </c>
      <c r="D40" s="60">
        <f>'ANALISIS DEL RIESGO'!D40</f>
        <v>3</v>
      </c>
      <c r="E40" s="60">
        <f>'ANALISIS DEL RIESGO'!E40</f>
        <v>3</v>
      </c>
      <c r="F40" s="60" t="s">
        <v>17</v>
      </c>
      <c r="G40" s="60" t="str">
        <f t="shared" si="5"/>
        <v>ZONA DE RIESGO ALTA</v>
      </c>
      <c r="H40" s="60"/>
      <c r="I40" s="60">
        <v>2</v>
      </c>
      <c r="J40" s="60">
        <v>2</v>
      </c>
      <c r="K40" s="60" t="s">
        <v>15</v>
      </c>
      <c r="L40" s="60" t="str">
        <f t="shared" si="6"/>
        <v>ZONA DE RIESGO BAJA</v>
      </c>
      <c r="M40" s="65" t="str">
        <f t="shared" si="2"/>
        <v>Asumir el Riesgo</v>
      </c>
      <c r="N40" s="109"/>
      <c r="O40" s="57"/>
      <c r="P40" s="57"/>
      <c r="Q40" s="57"/>
    </row>
    <row r="41" spans="1:17" ht="79.5" customHeight="1" thickBot="1" thickTop="1">
      <c r="A41" s="60" t="str">
        <f>'ANALISIS DEL RIESGO'!A41</f>
        <v>CI03915-P</v>
      </c>
      <c r="B41" s="60" t="str">
        <f>'ANALISIS DEL RIESGO'!B41</f>
        <v>GESTION DE SERVICIOS ADMINISTRATIVOS (BUENAVENTURA) </v>
      </c>
      <c r="C41" s="60" t="str">
        <f>'ANALISIS DEL RIESGO'!C41</f>
        <v>PERDIDA DE INFORMACION, MANO DE OBRA, DAÑOS EN LOS EQUIPOS ELECTRICOS EN LA OFICINA DE BUENAVENTURA</v>
      </c>
      <c r="D41" s="60">
        <f>'ANALISIS DEL RIESGO'!D41</f>
        <v>3</v>
      </c>
      <c r="E41" s="60">
        <f>'ANALISIS DEL RIESGO'!E41</f>
        <v>2</v>
      </c>
      <c r="F41" s="60" t="str">
        <f>'ANALISIS DEL RIESGO'!F41</f>
        <v>M</v>
      </c>
      <c r="G41" s="60" t="str">
        <f t="shared" si="5"/>
        <v>ZONA DE RIESGO MODERADA</v>
      </c>
      <c r="H41" s="60"/>
      <c r="I41" s="60">
        <v>2</v>
      </c>
      <c r="J41" s="60">
        <v>2</v>
      </c>
      <c r="K41" s="60" t="s">
        <v>15</v>
      </c>
      <c r="L41" s="60" t="str">
        <f t="shared" si="6"/>
        <v>ZONA DE RIESGO BAJA</v>
      </c>
      <c r="M41" s="65" t="str">
        <f t="shared" si="2"/>
        <v>Asumir el Riesgo</v>
      </c>
      <c r="N41" s="109"/>
      <c r="O41" s="57"/>
      <c r="P41" s="57"/>
      <c r="Q41" s="57"/>
    </row>
    <row r="42" spans="1:17" ht="79.5" customHeight="1" thickBot="1" thickTop="1">
      <c r="A42" s="60" t="str">
        <f>'ANALISIS DEL RIESGO'!A42</f>
        <v>CA1917-P</v>
      </c>
      <c r="B42" s="60" t="str">
        <f>'ANALISIS DEL RIESGO'!B42</f>
        <v>GESTION DE SERVICIOS ADMINISTRATIVOS</v>
      </c>
      <c r="C42" s="60" t="str">
        <f>'ANALISIS DEL RIESGO'!C42</f>
        <v>PERDIDA DE LOS BIENES DE LA ENTIDAD </v>
      </c>
      <c r="D42" s="60">
        <f>'ANALISIS DEL RIESGO'!D42</f>
        <v>3</v>
      </c>
      <c r="E42" s="60">
        <f>'ANALISIS DEL RIESGO'!E42</f>
        <v>4</v>
      </c>
      <c r="F42" s="60" t="s">
        <v>19</v>
      </c>
      <c r="G42" s="60" t="str">
        <f t="shared" si="5"/>
        <v>ZONA DE RIESGO EXTREMA</v>
      </c>
      <c r="H42" s="60"/>
      <c r="I42" s="60">
        <v>3</v>
      </c>
      <c r="J42" s="60">
        <v>3</v>
      </c>
      <c r="K42" s="60" t="s">
        <v>17</v>
      </c>
      <c r="L42" s="60" t="str">
        <f t="shared" si="6"/>
        <v>ZONA DE RIESGO ALTA</v>
      </c>
      <c r="M42" s="218" t="str">
        <f t="shared" si="2"/>
        <v>Reducir el Riesgo, Evitar, Compartir o Transferir el Riesgo</v>
      </c>
      <c r="N42" s="109"/>
      <c r="O42" s="57"/>
      <c r="P42" s="57"/>
      <c r="Q42" s="57"/>
    </row>
    <row r="43" spans="1:17" ht="79.5" customHeight="1" thickBot="1" thickTop="1">
      <c r="A43" s="38" t="str">
        <f>'ANALISIS DEL RIESGO'!A43</f>
        <v>CA00915-P</v>
      </c>
      <c r="B43" s="38" t="str">
        <f>'ANALISIS DEL RIESGO'!B43</f>
        <v>GESTION DE BIENES TRANSFERIDOS</v>
      </c>
      <c r="C43" s="38" t="str">
        <f>'ANALISIS DEL RIESGO'!C43</f>
        <v>POSIBLE INCUMPLIMIENTO DE LA NORMATIVIDAD NTCGP 1000:2009 NUMERAL 4,2,4 (CONTROL DE REGISTROS) </v>
      </c>
      <c r="D43" s="38">
        <f>'ANALISIS DEL RIESGO'!D43</f>
        <v>3</v>
      </c>
      <c r="E43" s="38">
        <f>'ANALISIS DEL RIESGO'!E43</f>
        <v>3</v>
      </c>
      <c r="F43" s="38" t="s">
        <v>17</v>
      </c>
      <c r="G43" s="38" t="str">
        <f t="shared" si="5"/>
        <v>ZONA DE RIESGO ALTA</v>
      </c>
      <c r="H43" s="38"/>
      <c r="I43" s="38">
        <v>2</v>
      </c>
      <c r="J43" s="38">
        <v>2</v>
      </c>
      <c r="K43" s="38" t="s">
        <v>15</v>
      </c>
      <c r="L43" s="38" t="str">
        <f t="shared" si="6"/>
        <v>ZONA DE RIESGO BAJA</v>
      </c>
      <c r="M43" s="65" t="str">
        <f t="shared" si="2"/>
        <v>Asumir el Riesgo</v>
      </c>
      <c r="N43" s="136"/>
      <c r="O43" s="111"/>
      <c r="P43" s="111"/>
      <c r="Q43" s="111"/>
    </row>
    <row r="44" spans="1:17" ht="66" customHeight="1" thickBot="1" thickTop="1">
      <c r="A44" s="38" t="str">
        <f>'ANALISIS DEL RIESGO'!A44</f>
        <v>CA01015-P</v>
      </c>
      <c r="B44" s="38" t="str">
        <f>'ANALISIS DEL RIESGO'!B44</f>
        <v>GESTION DE BIENES TRANSFERIDOS</v>
      </c>
      <c r="C44" s="38" t="str">
        <f>'ANALISIS DEL RIESGO'!C44</f>
        <v>POSIBLE INCUMPLIMIENTO DE LA NORMATIVIDAD NTCGP 1000: 2009 4,2,3 (CONTROL DE DOCUMENTOS) </v>
      </c>
      <c r="D44" s="38">
        <f>'ANALISIS DEL RIESGO'!D44</f>
        <v>3</v>
      </c>
      <c r="E44" s="38">
        <f>'ANALISIS DEL RIESGO'!E44</f>
        <v>3</v>
      </c>
      <c r="F44" s="38" t="s">
        <v>17</v>
      </c>
      <c r="G44" s="38" t="str">
        <f t="shared" si="5"/>
        <v>ZONA DE RIESGO ALTA</v>
      </c>
      <c r="H44" s="38"/>
      <c r="I44" s="38">
        <v>2</v>
      </c>
      <c r="J44" s="38">
        <v>2</v>
      </c>
      <c r="K44" s="38" t="s">
        <v>15</v>
      </c>
      <c r="L44" s="38" t="str">
        <f t="shared" si="6"/>
        <v>ZONA DE RIESGO BAJA</v>
      </c>
      <c r="M44" s="65" t="str">
        <f t="shared" si="2"/>
        <v>Asumir el Riesgo</v>
      </c>
      <c r="N44" s="136"/>
      <c r="O44" s="111"/>
      <c r="P44" s="111"/>
      <c r="Q44" s="111"/>
    </row>
    <row r="45" spans="1:17" ht="79.5" customHeight="1" thickBot="1" thickTop="1">
      <c r="A45" s="38" t="str">
        <f>'ANALISIS DEL RIESGO'!A45</f>
        <v>CA01315-P</v>
      </c>
      <c r="B45" s="38" t="str">
        <f>'ANALISIS DEL RIESGO'!B45</f>
        <v>GESTION DE BIENES TRANSFERIDOS</v>
      </c>
      <c r="C45" s="38" t="str">
        <f>'ANALISIS DEL RIESGO'!C45</f>
        <v>QUE NO SE TOMEN LAS ACCIONES DE MEJORA EN EL CUMPLIMIENTO DEL OBJETIVO DEL PROCESO </v>
      </c>
      <c r="D45" s="38">
        <f>'ANALISIS DEL RIESGO'!D45</f>
        <v>3</v>
      </c>
      <c r="E45" s="38">
        <f>'ANALISIS DEL RIESGO'!E45</f>
        <v>2</v>
      </c>
      <c r="F45" s="38" t="s">
        <v>16</v>
      </c>
      <c r="G45" s="38" t="str">
        <f t="shared" si="5"/>
        <v>ZONA DE RIESGO MODERADA</v>
      </c>
      <c r="H45" s="38"/>
      <c r="I45" s="38">
        <v>2</v>
      </c>
      <c r="J45" s="38">
        <v>2</v>
      </c>
      <c r="K45" s="38" t="s">
        <v>15</v>
      </c>
      <c r="L45" s="38" t="str">
        <f t="shared" si="6"/>
        <v>ZONA DE RIESGO BAJA</v>
      </c>
      <c r="M45" s="65" t="str">
        <f t="shared" si="2"/>
        <v>Asumir el Riesgo</v>
      </c>
      <c r="N45" s="136"/>
      <c r="O45" s="111"/>
      <c r="P45" s="111"/>
      <c r="Q45" s="111"/>
    </row>
    <row r="46" spans="1:17" ht="79.5" customHeight="1" thickBot="1" thickTop="1">
      <c r="A46" s="38" t="str">
        <f>'ANALISIS DEL RIESGO'!A46</f>
        <v>CA01817-P</v>
      </c>
      <c r="B46" s="38" t="str">
        <f>'ANALISIS DEL RIESGO'!B46</f>
        <v>GESTION DE BIENES TRANSFERIDOS</v>
      </c>
      <c r="C46" s="38" t="str">
        <f>'ANALISIS DEL RIESGO'!C46</f>
        <v>QUE NO SE DE UN CORRECTO FUNCIONAMIENTO DEL SISTEMA DE GESTIÓN </v>
      </c>
      <c r="D46" s="38">
        <f>'ANALISIS DEL RIESGO'!D46</f>
        <v>3</v>
      </c>
      <c r="E46" s="38">
        <f>'ANALISIS DEL RIESGO'!E46</f>
        <v>3</v>
      </c>
      <c r="F46" s="38" t="s">
        <v>17</v>
      </c>
      <c r="G46" s="38" t="str">
        <f t="shared" si="5"/>
        <v>ZONA DE RIESGO ALTA</v>
      </c>
      <c r="H46" s="38"/>
      <c r="I46" s="38">
        <v>3</v>
      </c>
      <c r="J46" s="38">
        <v>2</v>
      </c>
      <c r="K46" s="38" t="s">
        <v>16</v>
      </c>
      <c r="L46" s="38" t="str">
        <f t="shared" si="6"/>
        <v>ZONA DE RIESGO MODERADA</v>
      </c>
      <c r="M46" s="65" t="str">
        <f t="shared" si="2"/>
        <v>Asumir el Riesgo, Reducir el Riesgo</v>
      </c>
      <c r="N46" s="136"/>
      <c r="O46" s="111"/>
      <c r="P46" s="111"/>
      <c r="Q46" s="111"/>
    </row>
    <row r="47" spans="1:17" ht="79.5" customHeight="1" thickBot="1" thickTop="1">
      <c r="A47" s="257" t="str">
        <f>'ANALISIS DEL RIESGO'!A47</f>
        <v>CI02117-P</v>
      </c>
      <c r="B47" s="257" t="str">
        <f>'ANALISIS DEL RIESGO'!B47</f>
        <v>GESTION DE PRESTACIONES ECONOMICAS</v>
      </c>
      <c r="C47" s="257" t="str">
        <f>'ANALISIS DEL RIESGO'!C47</f>
        <v>QUE NO SE ESTABLEZCAN LOS RIESGOS INHERENTES AL PROCESO </v>
      </c>
      <c r="D47" s="257">
        <f>'ANALISIS DEL RIESGO'!D47</f>
        <v>3</v>
      </c>
      <c r="E47" s="257">
        <f>'ANALISIS DEL RIESGO'!E47</f>
        <v>2</v>
      </c>
      <c r="F47" s="257" t="s">
        <v>395</v>
      </c>
      <c r="G47" s="257" t="str">
        <f t="shared" si="5"/>
        <v>ZONA DE RIESGO MODERADA</v>
      </c>
      <c r="H47" s="257"/>
      <c r="I47" s="257">
        <v>2</v>
      </c>
      <c r="J47" s="257">
        <v>2</v>
      </c>
      <c r="K47" s="257" t="s">
        <v>397</v>
      </c>
      <c r="L47" s="257" t="str">
        <f t="shared" si="6"/>
        <v>ZONA DE RIESGO BAJA</v>
      </c>
      <c r="M47" s="257" t="str">
        <f t="shared" si="2"/>
        <v>Asumir el Riesgo</v>
      </c>
      <c r="N47" s="151"/>
      <c r="O47" s="148"/>
      <c r="P47" s="148"/>
      <c r="Q47" s="148"/>
    </row>
    <row r="48" spans="1:17" ht="76.5" customHeight="1" thickBot="1" thickTop="1">
      <c r="A48" s="161" t="str">
        <f>'ANALISIS DEL RIESGO'!A48</f>
        <v>CI00717-P</v>
      </c>
      <c r="B48" s="161" t="str">
        <f>'ANALISIS DEL RIESGO'!B48</f>
        <v>ASISTENCIA JURIDICA </v>
      </c>
      <c r="C48" s="161" t="str">
        <f>'ANALISIS DEL RIESGO'!C48</f>
        <v>QUE NO SE PUEDA VERIFICAR LAS EVIDENCIAS EN LA AUDITORIA POR PARTE DE LA OFICINA DE  CONTROL INTRERNO Y CONLLEVE A UNA NO CONFORMIDAD DEL PROCESO ASISTENCIA JURIDICA </v>
      </c>
      <c r="D48" s="161">
        <f>'ANALISIS DEL RIESGO'!D48</f>
        <v>3</v>
      </c>
      <c r="E48" s="161">
        <f>'ANALISIS DEL RIESGO'!E48</f>
        <v>3</v>
      </c>
      <c r="F48" s="161" t="s">
        <v>17</v>
      </c>
      <c r="G48" s="161" t="str">
        <f t="shared" si="5"/>
        <v>ZONA DE RIESGO ALTA</v>
      </c>
      <c r="H48" s="161"/>
      <c r="I48" s="161">
        <v>2</v>
      </c>
      <c r="J48" s="161">
        <v>2</v>
      </c>
      <c r="K48" s="161" t="s">
        <v>15</v>
      </c>
      <c r="L48" s="161" t="str">
        <f t="shared" si="6"/>
        <v>ZONA DE RIESGO BAJA</v>
      </c>
      <c r="M48" s="65" t="str">
        <f aca="true" t="shared" si="7" ref="M48:M53">IF(K48="B",$N$2,IF(K48="M",$O$2,IF(K48="A",$P$2,IF(K48="E",$Q$2,"0"))))</f>
        <v>Asumir el Riesgo</v>
      </c>
      <c r="N48" s="85"/>
      <c r="O48" s="85"/>
      <c r="P48" s="85"/>
      <c r="Q48" s="85"/>
    </row>
    <row r="49" spans="1:17" ht="72.75" customHeight="1" thickBot="1" thickTop="1">
      <c r="A49" s="149" t="str">
        <f>'ANALISIS DEL RIESGO'!A49</f>
        <v>CA1217-P</v>
      </c>
      <c r="B49" s="149" t="str">
        <f>'ANALISIS DEL RIESGO'!B49</f>
        <v>SEGUIMIENTO Y EVALUACION INDEPENDIENTE </v>
      </c>
      <c r="C49" s="149" t="str">
        <f>'ANALISIS DEL RIESGO'!C49</f>
        <v>NO CUMPLIMIENTO DEL QUE HACER DEL PROCESO Y OFICINA DE CONTROL INTERNO  </v>
      </c>
      <c r="D49" s="149">
        <f>'ANALISIS DEL RIESGO'!D49</f>
        <v>4</v>
      </c>
      <c r="E49" s="149">
        <f>'ANALISIS DEL RIESGO'!E49</f>
        <v>4</v>
      </c>
      <c r="F49" s="149" t="s">
        <v>19</v>
      </c>
      <c r="G49" s="149" t="str">
        <f t="shared" si="5"/>
        <v>ZONA DE RIESGO EXTREMA</v>
      </c>
      <c r="H49" s="149" t="s">
        <v>440</v>
      </c>
      <c r="I49" s="149">
        <v>3</v>
      </c>
      <c r="J49" s="149">
        <v>3</v>
      </c>
      <c r="K49" s="149" t="s">
        <v>17</v>
      </c>
      <c r="L49" s="149" t="str">
        <f t="shared" si="6"/>
        <v>ZONA DE RIESGO ALTA</v>
      </c>
      <c r="M49" s="149" t="str">
        <f t="shared" si="7"/>
        <v>Reducir el Riesgo, Evitar, Compartir o Transferir el Riesgo</v>
      </c>
      <c r="N49" s="85"/>
      <c r="O49" s="85"/>
      <c r="P49" s="85"/>
      <c r="Q49" s="85"/>
    </row>
    <row r="50" spans="1:17" ht="60.75" customHeight="1" thickBot="1" thickTop="1">
      <c r="A50" s="149" t="str">
        <f>'ANALISIS DEL RIESGO'!A50</f>
        <v>CA1417-P</v>
      </c>
      <c r="B50" s="149" t="str">
        <f>'ANALISIS DEL RIESGO'!B50</f>
        <v>SEGUIMIENTO Y EVALUACION INDEPENDIENTE </v>
      </c>
      <c r="C50" s="149" t="str">
        <f>'ANALISIS DEL RIESGO'!C50</f>
        <v>INCUMPLIMIENTO A LA NORMAS DE GESTIÓN DOCUMENTAL  </v>
      </c>
      <c r="D50" s="149">
        <v>3</v>
      </c>
      <c r="E50" s="149">
        <v>3</v>
      </c>
      <c r="F50" s="149" t="s">
        <v>17</v>
      </c>
      <c r="G50" s="149" t="str">
        <f t="shared" si="5"/>
        <v>ZONA DE RIESGO ALTA</v>
      </c>
      <c r="H50" s="149" t="s">
        <v>446</v>
      </c>
      <c r="I50" s="149">
        <v>3</v>
      </c>
      <c r="J50" s="149">
        <v>2</v>
      </c>
      <c r="K50" s="149" t="s">
        <v>15</v>
      </c>
      <c r="L50" s="149" t="str">
        <f t="shared" si="6"/>
        <v>ZONA DE RIESGO BAJA</v>
      </c>
      <c r="M50" s="149" t="str">
        <f t="shared" si="7"/>
        <v>Asumir el Riesgo</v>
      </c>
      <c r="N50" s="85"/>
      <c r="O50" s="85"/>
      <c r="P50" s="85"/>
      <c r="Q50" s="85"/>
    </row>
    <row r="51" spans="1:17" ht="60.75" customHeight="1" thickBot="1" thickTop="1">
      <c r="A51" s="149" t="str">
        <f>'ANALISIS DEL RIESGO'!A51</f>
        <v>CA1517-P</v>
      </c>
      <c r="B51" s="149" t="str">
        <f>'ANALISIS DEL RIESGO'!B51</f>
        <v>SEGUIMIENTO Y EVALUACION INDEPENDIENTE </v>
      </c>
      <c r="C51" s="149" t="str">
        <f>'ANALISIS DEL RIESGO'!C51</f>
        <v>INCUMPLIMIENTO A LA NORMAS DE GESTIÓN DOCUMENTAL  </v>
      </c>
      <c r="D51" s="149">
        <v>3</v>
      </c>
      <c r="E51" s="149">
        <v>3</v>
      </c>
      <c r="F51" s="149" t="s">
        <v>19</v>
      </c>
      <c r="G51" s="149" t="str">
        <f t="shared" si="5"/>
        <v>ZONA DE RIESGO EXTREMA</v>
      </c>
      <c r="H51" s="149" t="s">
        <v>446</v>
      </c>
      <c r="I51" s="149">
        <v>3</v>
      </c>
      <c r="J51" s="149">
        <v>2</v>
      </c>
      <c r="K51" s="149" t="s">
        <v>15</v>
      </c>
      <c r="L51" s="149" t="str">
        <f t="shared" si="6"/>
        <v>ZONA DE RIESGO BAJA</v>
      </c>
      <c r="M51" s="149" t="str">
        <f t="shared" si="7"/>
        <v>Asumir el Riesgo</v>
      </c>
      <c r="N51" s="85"/>
      <c r="O51" s="85"/>
      <c r="P51" s="85"/>
      <c r="Q51" s="85"/>
    </row>
    <row r="52" spans="1:17" ht="60.75" customHeight="1" thickBot="1" thickTop="1">
      <c r="A52" s="149" t="str">
        <f>'ANALISIS DEL RIESGO'!A52</f>
        <v>CA1617-P</v>
      </c>
      <c r="B52" s="149" t="str">
        <f>'ANALISIS DEL RIESGO'!B52</f>
        <v>SEGUIMIENTO Y EVALUACION INDEPENDIENTE </v>
      </c>
      <c r="C52" s="149" t="str">
        <f>'ANALISIS DEL RIESGO'!C52</f>
        <v>INCUMPLIMIENTO A LA NORMA  NTCGP:1000-2009 e ISO -9001-2008.</v>
      </c>
      <c r="D52" s="149">
        <v>3</v>
      </c>
      <c r="E52" s="149">
        <v>3</v>
      </c>
      <c r="F52" s="149" t="s">
        <v>17</v>
      </c>
      <c r="G52" s="149" t="str">
        <f t="shared" si="5"/>
        <v>ZONA DE RIESGO ALTA</v>
      </c>
      <c r="H52" s="149"/>
      <c r="I52" s="149">
        <v>3</v>
      </c>
      <c r="J52" s="149">
        <v>2</v>
      </c>
      <c r="K52" s="149" t="s">
        <v>15</v>
      </c>
      <c r="L52" s="149" t="str">
        <f t="shared" si="6"/>
        <v>ZONA DE RIESGO BAJA</v>
      </c>
      <c r="M52" s="149" t="str">
        <f t="shared" si="7"/>
        <v>Asumir el Riesgo</v>
      </c>
      <c r="N52" s="85"/>
      <c r="O52" s="85"/>
      <c r="P52" s="85"/>
      <c r="Q52" s="85"/>
    </row>
    <row r="53" spans="1:17" ht="60.75" customHeight="1" thickBot="1" thickTop="1">
      <c r="A53" s="149" t="str">
        <f>'ANALISIS DEL RIESGO'!A53</f>
        <v>CA1717-P</v>
      </c>
      <c r="B53" s="149" t="str">
        <f>'ANALISIS DEL RIESGO'!B53</f>
        <v>SEGUIMIENTO Y EVALUACION INDEPENDIENTE </v>
      </c>
      <c r="C53" s="149" t="str">
        <f>'ANALISIS DEL RIESGO'!C53</f>
        <v>NO MEDIR LAS ACTIVIDADES DE EFICIENCIA Y EFICACIA DE DESARROLLO DEL PROCESO </v>
      </c>
      <c r="D53" s="149">
        <v>3</v>
      </c>
      <c r="E53" s="149">
        <v>3</v>
      </c>
      <c r="F53" s="149" t="s">
        <v>17</v>
      </c>
      <c r="G53" s="149" t="str">
        <f t="shared" si="5"/>
        <v>ZONA DE RIESGO ALTA</v>
      </c>
      <c r="H53" s="149"/>
      <c r="I53" s="149">
        <v>3</v>
      </c>
      <c r="J53" s="149">
        <v>2</v>
      </c>
      <c r="K53" s="149" t="s">
        <v>15</v>
      </c>
      <c r="L53" s="149" t="str">
        <f t="shared" si="6"/>
        <v>ZONA DE RIESGO BAJA</v>
      </c>
      <c r="M53" s="149" t="str">
        <f t="shared" si="7"/>
        <v>Asumir el Riesgo</v>
      </c>
      <c r="N53" s="85"/>
      <c r="O53" s="85"/>
      <c r="P53" s="85"/>
      <c r="Q53" s="85"/>
    </row>
    <row r="54"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27:H36 G8:G48 L8:M48">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40" operator="containsText" text="Zona de Riesgo Baja">
      <formula>NOT(ISERROR(SEARCH("Zona de Riesgo Baja",G8)))</formula>
    </cfRule>
  </conditionalFormatting>
  <conditionalFormatting sqref="L1:L7 L54:L65536">
    <cfRule type="containsText" priority="581" dxfId="2" operator="containsText" text="Zona de Riesgo Extrema">
      <formula>NOT(ISERROR(SEARCH("Zona de Riesgo Extrema",L1)))</formula>
    </cfRule>
    <cfRule type="containsText" priority="582" dxfId="10" operator="containsText" text="Zona de Riesgo Baja">
      <formula>NOT(ISERROR(SEARCH("Zona de Riesgo Baja",L1)))</formula>
    </cfRule>
    <cfRule type="containsText" priority="583" dxfId="9"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49 L49:M49">
    <cfRule type="containsText" priority="29" dxfId="2" operator="containsText" text="Zona de Riesgo Extrema">
      <formula>NOT(ISERROR(SEARCH("Zona de Riesgo Extrema",G49)))</formula>
    </cfRule>
    <cfRule type="containsText" priority="30" dxfId="1" operator="containsText" text="Zona de Riesgo Alta">
      <formula>NOT(ISERROR(SEARCH("Zona de Riesgo Alta",G49)))</formula>
    </cfRule>
    <cfRule type="containsText" priority="31" dxfId="0" operator="containsText" text="Zona de Riesgo Moderada">
      <formula>NOT(ISERROR(SEARCH("Zona de Riesgo Moderada",G49)))</formula>
    </cfRule>
    <cfRule type="containsText" priority="32" dxfId="40" operator="containsText" text="Zona de Riesgo Baja">
      <formula>NOT(ISERROR(SEARCH("Zona de Riesgo Baja",G49)))</formula>
    </cfRule>
  </conditionalFormatting>
  <conditionalFormatting sqref="G50:G52 L50:M52">
    <cfRule type="containsText" priority="21" dxfId="2" operator="containsText" text="Zona de Riesgo Extrema">
      <formula>NOT(ISERROR(SEARCH("Zona de Riesgo Extrema",G50)))</formula>
    </cfRule>
    <cfRule type="containsText" priority="22" dxfId="1" operator="containsText" text="Zona de Riesgo Alta">
      <formula>NOT(ISERROR(SEARCH("Zona de Riesgo Alta",G50)))</formula>
    </cfRule>
    <cfRule type="containsText" priority="23" dxfId="0" operator="containsText" text="Zona de Riesgo Moderada">
      <formula>NOT(ISERROR(SEARCH("Zona de Riesgo Moderada",G50)))</formula>
    </cfRule>
    <cfRule type="containsText" priority="24" dxfId="40" operator="containsText" text="Zona de Riesgo Baja">
      <formula>NOT(ISERROR(SEARCH("Zona de Riesgo Baja",G50)))</formula>
    </cfRule>
  </conditionalFormatting>
  <conditionalFormatting sqref="G53 L53:M53">
    <cfRule type="containsText" priority="9" dxfId="2" operator="containsText" text="Zona de Riesgo Extrema">
      <formula>NOT(ISERROR(SEARCH("Zona de Riesgo Extrema",G53)))</formula>
    </cfRule>
    <cfRule type="containsText" priority="10" dxfId="1" operator="containsText" text="Zona de Riesgo Alta">
      <formula>NOT(ISERROR(SEARCH("Zona de Riesgo Alta",G53)))</formula>
    </cfRule>
    <cfRule type="containsText" priority="11" dxfId="0" operator="containsText" text="Zona de Riesgo Moderada">
      <formula>NOT(ISERROR(SEARCH("Zona de Riesgo Moderada",G53)))</formula>
    </cfRule>
    <cfRule type="containsText" priority="12" dxfId="40" operator="containsText" text="Zona de Riesgo Baja">
      <formula>NOT(ISERROR(SEARCH("Zona de Riesgo Baja",G53)))</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59"/>
  <sheetViews>
    <sheetView tabSelected="1" zoomScale="96" zoomScaleNormal="96" zoomScalePageLayoutView="0" workbookViewId="0" topLeftCell="M1">
      <pane ySplit="8" topLeftCell="A9" activePane="bottomLeft" state="frozen"/>
      <selection pane="topLeft" activeCell="F1" sqref="F1"/>
      <selection pane="bottomLeft" activeCell="S8" sqref="S8"/>
    </sheetView>
  </sheetViews>
  <sheetFormatPr defaultColWidth="11.421875" defaultRowHeight="12.75"/>
  <cols>
    <col min="1" max="1" width="20.7109375" style="14" customWidth="1"/>
    <col min="2" max="2" width="18.28125" style="14" customWidth="1"/>
    <col min="3" max="3" width="17.00390625" style="14" customWidth="1"/>
    <col min="4" max="4" width="22.7109375" style="14" customWidth="1"/>
    <col min="5" max="5" width="29.57421875" style="14" customWidth="1"/>
    <col min="6" max="6" width="20.00390625" style="14" customWidth="1"/>
    <col min="7" max="7" width="18.140625" style="14" customWidth="1"/>
    <col min="8" max="8" width="70.28125" style="14" customWidth="1"/>
    <col min="9" max="9" width="13.57421875" style="7" customWidth="1"/>
    <col min="10" max="10" width="12.57421875" style="7" customWidth="1"/>
    <col min="11" max="11" width="18.7109375" style="7" customWidth="1"/>
    <col min="12" max="12" width="30.421875" style="11" customWidth="1"/>
    <col min="13" max="13" width="52.8515625" style="7" bestFit="1" customWidth="1"/>
    <col min="14" max="14" width="22.421875" style="54" customWidth="1"/>
    <col min="15" max="15" width="19.57421875" style="54" customWidth="1"/>
    <col min="16" max="16" width="20.7109375" style="346" customWidth="1"/>
    <col min="17" max="17" width="78.8515625" style="231" customWidth="1"/>
    <col min="18" max="18" width="51.57421875" style="189" customWidth="1"/>
    <col min="19" max="19" width="24.28125" style="7" customWidth="1"/>
    <col min="20" max="20" width="18.28125" style="7" customWidth="1"/>
    <col min="21" max="21" width="19.00390625" style="7" customWidth="1"/>
    <col min="22" max="22" width="18.7109375" style="7" customWidth="1"/>
    <col min="23" max="166" width="11.421875" style="211" customWidth="1"/>
    <col min="167" max="16384" width="11.421875" style="7" customWidth="1"/>
  </cols>
  <sheetData>
    <row r="1" spans="1:22" ht="25.5" customHeight="1" thickBot="1" thickTop="1">
      <c r="A1" s="439" t="s">
        <v>47</v>
      </c>
      <c r="B1" s="440"/>
      <c r="C1" s="440"/>
      <c r="D1" s="441" t="s">
        <v>0</v>
      </c>
      <c r="E1" s="441"/>
      <c r="F1" s="441"/>
      <c r="G1" s="441"/>
      <c r="H1" s="441"/>
      <c r="I1" s="441"/>
      <c r="J1" s="441"/>
      <c r="K1" s="441"/>
      <c r="L1" s="441"/>
      <c r="M1" s="441"/>
      <c r="N1" s="441"/>
      <c r="O1" s="441"/>
      <c r="P1" s="441"/>
      <c r="Q1" s="441"/>
      <c r="R1" s="441"/>
      <c r="S1" s="441"/>
      <c r="T1" s="441"/>
      <c r="U1" s="435"/>
      <c r="V1" s="435"/>
    </row>
    <row r="2" spans="1:22" ht="27" customHeight="1" thickBot="1" thickTop="1">
      <c r="A2" s="440"/>
      <c r="B2" s="440"/>
      <c r="C2" s="440"/>
      <c r="D2" s="441"/>
      <c r="E2" s="441"/>
      <c r="F2" s="441"/>
      <c r="G2" s="441"/>
      <c r="H2" s="441"/>
      <c r="I2" s="441"/>
      <c r="J2" s="441"/>
      <c r="K2" s="441"/>
      <c r="L2" s="441"/>
      <c r="M2" s="441"/>
      <c r="N2" s="441"/>
      <c r="O2" s="441"/>
      <c r="P2" s="441"/>
      <c r="Q2" s="441"/>
      <c r="R2" s="441"/>
      <c r="S2" s="441"/>
      <c r="T2" s="441"/>
      <c r="U2" s="435"/>
      <c r="V2" s="435"/>
    </row>
    <row r="3" spans="1:22" ht="15" customHeight="1" thickBot="1" thickTop="1">
      <c r="A3" s="440"/>
      <c r="B3" s="440"/>
      <c r="C3" s="440"/>
      <c r="D3" s="455" t="s">
        <v>48</v>
      </c>
      <c r="E3" s="455"/>
      <c r="F3" s="455"/>
      <c r="G3" s="455"/>
      <c r="H3" s="455"/>
      <c r="I3" s="455"/>
      <c r="J3" s="455"/>
      <c r="K3" s="455"/>
      <c r="L3" s="455"/>
      <c r="M3" s="455"/>
      <c r="N3" s="455"/>
      <c r="O3" s="455"/>
      <c r="P3" s="455"/>
      <c r="Q3" s="455"/>
      <c r="R3" s="455"/>
      <c r="S3" s="455"/>
      <c r="T3" s="455"/>
      <c r="U3" s="435"/>
      <c r="V3" s="435"/>
    </row>
    <row r="4" spans="1:22" ht="2.25" customHeight="1" thickBot="1" thickTop="1">
      <c r="A4" s="440"/>
      <c r="B4" s="440"/>
      <c r="C4" s="440"/>
      <c r="D4" s="455"/>
      <c r="E4" s="455"/>
      <c r="F4" s="455"/>
      <c r="G4" s="455"/>
      <c r="H4" s="455"/>
      <c r="I4" s="455"/>
      <c r="J4" s="455"/>
      <c r="K4" s="455"/>
      <c r="L4" s="455"/>
      <c r="M4" s="455"/>
      <c r="N4" s="455"/>
      <c r="O4" s="455"/>
      <c r="P4" s="455"/>
      <c r="Q4" s="455"/>
      <c r="R4" s="455"/>
      <c r="S4" s="455"/>
      <c r="T4" s="455"/>
      <c r="U4" s="435"/>
      <c r="V4" s="435"/>
    </row>
    <row r="5" spans="1:22" ht="15" customHeight="1" hidden="1" thickBot="1" thickTop="1">
      <c r="A5" s="420" t="s">
        <v>49</v>
      </c>
      <c r="B5" s="420"/>
      <c r="C5" s="420"/>
      <c r="D5" s="420" t="s">
        <v>50</v>
      </c>
      <c r="E5" s="420"/>
      <c r="F5" s="420"/>
      <c r="G5" s="420"/>
      <c r="H5" s="420"/>
      <c r="I5" s="420"/>
      <c r="J5" s="420"/>
      <c r="K5" s="420"/>
      <c r="L5" s="420"/>
      <c r="M5" s="420" t="s">
        <v>41</v>
      </c>
      <c r="N5" s="420"/>
      <c r="O5" s="420"/>
      <c r="P5" s="420"/>
      <c r="Q5" s="420"/>
      <c r="R5" s="420"/>
      <c r="S5" s="420"/>
      <c r="T5" s="420"/>
      <c r="U5" s="420" t="s">
        <v>6</v>
      </c>
      <c r="V5" s="420"/>
    </row>
    <row r="6" ht="20.25" customHeight="1" hidden="1" thickBot="1" thickTop="1"/>
    <row r="7" spans="1:22" ht="39.75" customHeight="1" thickBot="1" thickTop="1">
      <c r="A7" s="405" t="s">
        <v>51</v>
      </c>
      <c r="B7" s="405" t="s">
        <v>52</v>
      </c>
      <c r="C7" s="405" t="s">
        <v>53</v>
      </c>
      <c r="D7" s="405" t="s">
        <v>26</v>
      </c>
      <c r="E7" s="405" t="s">
        <v>28</v>
      </c>
      <c r="F7" s="404" t="s">
        <v>35</v>
      </c>
      <c r="G7" s="404"/>
      <c r="H7" s="404" t="s">
        <v>54</v>
      </c>
      <c r="I7" s="405" t="s">
        <v>55</v>
      </c>
      <c r="J7" s="405" t="s">
        <v>56</v>
      </c>
      <c r="K7" s="360" t="s">
        <v>57</v>
      </c>
      <c r="L7" s="405" t="s">
        <v>58</v>
      </c>
      <c r="M7" s="405" t="s">
        <v>59</v>
      </c>
      <c r="N7" s="444" t="s">
        <v>60</v>
      </c>
      <c r="O7" s="444" t="s">
        <v>61</v>
      </c>
      <c r="P7" s="447" t="s">
        <v>62</v>
      </c>
      <c r="Q7" s="437" t="s">
        <v>190</v>
      </c>
      <c r="R7" s="404" t="s">
        <v>63</v>
      </c>
      <c r="S7" s="359" t="s">
        <v>64</v>
      </c>
      <c r="T7" s="359" t="s">
        <v>65</v>
      </c>
      <c r="U7" s="404" t="s">
        <v>192</v>
      </c>
      <c r="V7" s="442" t="s">
        <v>66</v>
      </c>
    </row>
    <row r="8" spans="1:22" ht="37.5" customHeight="1" thickBot="1" thickTop="1">
      <c r="A8" s="436"/>
      <c r="B8" s="436"/>
      <c r="C8" s="436"/>
      <c r="D8" s="436"/>
      <c r="E8" s="436"/>
      <c r="F8" s="362" t="s">
        <v>7</v>
      </c>
      <c r="G8" s="362" t="s">
        <v>8</v>
      </c>
      <c r="H8" s="446"/>
      <c r="I8" s="436"/>
      <c r="J8" s="436"/>
      <c r="K8" s="363" t="s">
        <v>67</v>
      </c>
      <c r="L8" s="436"/>
      <c r="M8" s="436"/>
      <c r="N8" s="445"/>
      <c r="O8" s="445"/>
      <c r="P8" s="448"/>
      <c r="Q8" s="438"/>
      <c r="R8" s="446"/>
      <c r="S8" s="363" t="s">
        <v>191</v>
      </c>
      <c r="T8" s="363" t="s">
        <v>68</v>
      </c>
      <c r="U8" s="446"/>
      <c r="V8" s="443"/>
    </row>
    <row r="9" spans="1:166" s="64" customFormat="1" ht="48" customHeight="1" thickBot="1" thickTop="1">
      <c r="A9" s="475" t="str">
        <f>+'MAPA DE RIESGOS'!A8</f>
        <v>CI01813-P</v>
      </c>
      <c r="B9" s="453" t="s">
        <v>137</v>
      </c>
      <c r="C9" s="464" t="s">
        <v>138</v>
      </c>
      <c r="D9" s="430" t="str">
        <f>'MAPA DE RIESGOS'!B8</f>
        <v>DIRECCIONAMIENTO ESTRATÉGICO</v>
      </c>
      <c r="E9" s="430" t="str">
        <f>'MAPA DE RIESGOS'!C8</f>
        <v>POSIBLE CONSTRUCCIÓN DE LA DOFA DE MANERA INADECUADA</v>
      </c>
      <c r="F9" s="430">
        <f>'MAPA DE RIESGOS'!D8</f>
        <v>5</v>
      </c>
      <c r="G9" s="430">
        <f>'MAPA DE RIESGOS'!E8</f>
        <v>2</v>
      </c>
      <c r="H9" s="282" t="s">
        <v>139</v>
      </c>
      <c r="I9" s="219">
        <v>41429</v>
      </c>
      <c r="J9" s="219">
        <v>42063</v>
      </c>
      <c r="K9" s="219" t="str">
        <f aca="true" t="shared" si="0" ref="K9:K31">IF(P9=100%,("T"),(IF(P9=0%,("SI"),("P"))))</f>
        <v>P</v>
      </c>
      <c r="L9" s="430" t="s">
        <v>140</v>
      </c>
      <c r="M9" s="430" t="s">
        <v>91</v>
      </c>
      <c r="N9" s="428">
        <v>1.2</v>
      </c>
      <c r="O9" s="424">
        <v>2</v>
      </c>
      <c r="P9" s="426">
        <f>+N9/O9</f>
        <v>0.6</v>
      </c>
      <c r="Q9" s="449" t="s">
        <v>510</v>
      </c>
      <c r="R9" s="451" t="s">
        <v>521</v>
      </c>
      <c r="S9" s="430" t="s">
        <v>522</v>
      </c>
      <c r="T9" s="430" t="s">
        <v>523</v>
      </c>
      <c r="U9" s="464" t="s">
        <v>524</v>
      </c>
      <c r="V9" s="430" t="s">
        <v>525</v>
      </c>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row>
    <row r="10" spans="1:166" s="64" customFormat="1" ht="45" customHeight="1" thickBot="1" thickTop="1">
      <c r="A10" s="476"/>
      <c r="B10" s="454"/>
      <c r="C10" s="465"/>
      <c r="D10" s="431"/>
      <c r="E10" s="431"/>
      <c r="F10" s="431"/>
      <c r="G10" s="431"/>
      <c r="H10" s="282" t="s">
        <v>141</v>
      </c>
      <c r="I10" s="219">
        <v>42063</v>
      </c>
      <c r="J10" s="219">
        <v>42076</v>
      </c>
      <c r="K10" s="219" t="str">
        <f t="shared" si="0"/>
        <v>SI</v>
      </c>
      <c r="L10" s="431"/>
      <c r="M10" s="431"/>
      <c r="N10" s="429"/>
      <c r="O10" s="425"/>
      <c r="P10" s="427"/>
      <c r="Q10" s="450"/>
      <c r="R10" s="452"/>
      <c r="S10" s="431"/>
      <c r="T10" s="431"/>
      <c r="U10" s="465"/>
      <c r="V10" s="43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row>
    <row r="11" spans="1:166" s="64" customFormat="1" ht="64.5" customHeight="1" thickBot="1" thickTop="1">
      <c r="A11" s="78" t="str">
        <f>+'MAPA DE RIESGOS'!A9</f>
        <v>CA03614-P</v>
      </c>
      <c r="B11" s="79">
        <v>41779</v>
      </c>
      <c r="C11" s="269">
        <v>41802</v>
      </c>
      <c r="D11" s="282" t="str">
        <f>'MAPA DE RIESGOS'!B9</f>
        <v>DIRECCIONAMIENTO ESTRATÉGICO</v>
      </c>
      <c r="E11" s="282" t="str">
        <f>'MAPA DE RIESGOS'!C9</f>
        <v>BRINDAR INFORMACIÓN ERRADA DE LA PLANEACIÓN ESTRATÉGICA A LOS FUNCIONARIOS DE LA ENTIDAD</v>
      </c>
      <c r="F11" s="282">
        <f>'MAPA DE RIESGOS'!D9</f>
        <v>5</v>
      </c>
      <c r="G11" s="282">
        <f>'MAPA DE RIESGOS'!E9</f>
        <v>2</v>
      </c>
      <c r="H11" s="282" t="s">
        <v>106</v>
      </c>
      <c r="I11" s="219">
        <v>41913</v>
      </c>
      <c r="J11" s="219">
        <v>42185</v>
      </c>
      <c r="K11" s="219" t="str">
        <f t="shared" si="0"/>
        <v>P</v>
      </c>
      <c r="L11" s="282" t="s">
        <v>116</v>
      </c>
      <c r="M11" s="66" t="s">
        <v>107</v>
      </c>
      <c r="N11" s="305">
        <v>1</v>
      </c>
      <c r="O11" s="305">
        <v>10</v>
      </c>
      <c r="P11" s="347">
        <f>+N11/O11</f>
        <v>0.1</v>
      </c>
      <c r="Q11" s="307" t="s">
        <v>492</v>
      </c>
      <c r="R11" s="190" t="s">
        <v>526</v>
      </c>
      <c r="S11" s="282" t="s">
        <v>522</v>
      </c>
      <c r="T11" s="282" t="s">
        <v>523</v>
      </c>
      <c r="U11" s="269" t="s">
        <v>524</v>
      </c>
      <c r="V11" s="282" t="s">
        <v>525</v>
      </c>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row>
    <row r="12" spans="1:166" s="64" customFormat="1" ht="107.25" customHeight="1" thickBot="1" thickTop="1">
      <c r="A12" s="78" t="str">
        <f>+'MAPA DE RIESGOS'!A10</f>
        <v>CA07014-P</v>
      </c>
      <c r="B12" s="79">
        <v>41904</v>
      </c>
      <c r="C12" s="269">
        <v>41927</v>
      </c>
      <c r="D12" s="282" t="str">
        <f>'MAPA DE RIESGOS'!B10</f>
        <v>DIRECCIONAMIENTO ESTRATÉGICO</v>
      </c>
      <c r="E12" s="282" t="str">
        <f>'MAPA DE RIESGOS'!C10</f>
        <v>INCUMPLIMIENTO DEL DECRETO 943 DE MAYO DE 2014 REFERENTE A LA ACTUALIZACIÓN DEL MECI</v>
      </c>
      <c r="F12" s="282">
        <f>'MAPA DE RIESGOS'!D10</f>
        <v>4</v>
      </c>
      <c r="G12" s="282">
        <f>'MAPA DE RIESGOS'!E10</f>
        <v>2</v>
      </c>
      <c r="H12" s="282" t="s">
        <v>121</v>
      </c>
      <c r="I12" s="219">
        <v>41927</v>
      </c>
      <c r="J12" s="219">
        <v>42062</v>
      </c>
      <c r="K12" s="219" t="str">
        <f t="shared" si="0"/>
        <v>P</v>
      </c>
      <c r="L12" s="282" t="s">
        <v>115</v>
      </c>
      <c r="M12" s="66" t="s">
        <v>122</v>
      </c>
      <c r="N12" s="308">
        <v>3</v>
      </c>
      <c r="O12" s="308">
        <v>5</v>
      </c>
      <c r="P12" s="347">
        <f aca="true" t="shared" si="1" ref="P12:P59">+N12/O12</f>
        <v>0.6</v>
      </c>
      <c r="Q12" s="307" t="s">
        <v>493</v>
      </c>
      <c r="R12" s="220" t="s">
        <v>527</v>
      </c>
      <c r="S12" s="282" t="s">
        <v>522</v>
      </c>
      <c r="T12" s="282" t="s">
        <v>523</v>
      </c>
      <c r="U12" s="269" t="s">
        <v>524</v>
      </c>
      <c r="V12" s="282" t="s">
        <v>525</v>
      </c>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row>
    <row r="13" spans="1:166" s="64" customFormat="1" ht="66.75" customHeight="1" thickBot="1" thickTop="1">
      <c r="A13" s="78" t="str">
        <f>+'MAPA DE RIESGOS'!A11</f>
        <v>CA07114-P</v>
      </c>
      <c r="B13" s="79">
        <v>41904</v>
      </c>
      <c r="C13" s="269">
        <v>41927</v>
      </c>
      <c r="D13" s="282" t="str">
        <f>'MAPA DE RIESGOS'!B11</f>
        <v>DIRECCIONAMIENTO ESTRATÉGICO</v>
      </c>
      <c r="E13" s="282" t="str">
        <f>'MAPA DE RIESGOS'!C11</f>
        <v>POSIBLES INCUMPLIMIENTOS REFERENTES A LAS ACTIVIDADES QUE DESARROLLA LA OFICINA</v>
      </c>
      <c r="F13" s="282">
        <f>'MAPA DE RIESGOS'!D11</f>
        <v>4</v>
      </c>
      <c r="G13" s="282">
        <f>'MAPA DE RIESGOS'!E11</f>
        <v>1</v>
      </c>
      <c r="H13" s="282" t="s">
        <v>126</v>
      </c>
      <c r="I13" s="219">
        <v>41927</v>
      </c>
      <c r="J13" s="219">
        <v>41993</v>
      </c>
      <c r="K13" s="219" t="str">
        <f t="shared" si="0"/>
        <v>SI</v>
      </c>
      <c r="L13" s="282" t="s">
        <v>115</v>
      </c>
      <c r="M13" s="66" t="s">
        <v>127</v>
      </c>
      <c r="N13" s="308">
        <v>0</v>
      </c>
      <c r="O13" s="308">
        <v>1</v>
      </c>
      <c r="P13" s="347">
        <f t="shared" si="1"/>
        <v>0</v>
      </c>
      <c r="Q13" s="306" t="s">
        <v>494</v>
      </c>
      <c r="R13" s="220" t="s">
        <v>494</v>
      </c>
      <c r="S13" s="282" t="s">
        <v>522</v>
      </c>
      <c r="T13" s="282" t="s">
        <v>523</v>
      </c>
      <c r="U13" s="269" t="s">
        <v>524</v>
      </c>
      <c r="V13" s="282" t="s">
        <v>525</v>
      </c>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row>
    <row r="14" spans="1:166" s="64" customFormat="1" ht="83.25" customHeight="1" thickBot="1" thickTop="1">
      <c r="A14" s="78" t="str">
        <f>+'MAPA DE RIESGOS'!A12</f>
        <v>CI03015-P</v>
      </c>
      <c r="B14" s="79">
        <v>42263</v>
      </c>
      <c r="C14" s="269">
        <v>42261</v>
      </c>
      <c r="D14" s="282" t="str">
        <f>'MAPA DE RIESGOS'!B12</f>
        <v>DIRECCIONAMIENTO ESTRATÉGICO</v>
      </c>
      <c r="E14" s="282" t="str">
        <f>'MAPA DE RIESGOS'!C12</f>
        <v>POSIBLE INCUMPLIMIENTO DEL NUMERAL 4,2,2  DE LA NORMA MANUAL DE CALIDAD </v>
      </c>
      <c r="F14" s="282">
        <f>'MAPA DE RIESGOS'!D12</f>
        <v>4</v>
      </c>
      <c r="G14" s="282">
        <f>'MAPA DE RIESGOS'!E12</f>
        <v>3</v>
      </c>
      <c r="H14" s="282" t="s">
        <v>236</v>
      </c>
      <c r="I14" s="219">
        <v>42439</v>
      </c>
      <c r="J14" s="219">
        <v>42551</v>
      </c>
      <c r="K14" s="219" t="str">
        <f t="shared" si="0"/>
        <v>P</v>
      </c>
      <c r="L14" s="282" t="s">
        <v>115</v>
      </c>
      <c r="M14" s="66" t="s">
        <v>237</v>
      </c>
      <c r="N14" s="305">
        <v>1</v>
      </c>
      <c r="O14" s="308">
        <v>10</v>
      </c>
      <c r="P14" s="347">
        <f t="shared" si="1"/>
        <v>0.1</v>
      </c>
      <c r="Q14" s="307" t="s">
        <v>495</v>
      </c>
      <c r="R14" s="302" t="s">
        <v>528</v>
      </c>
      <c r="S14" s="282" t="s">
        <v>522</v>
      </c>
      <c r="T14" s="282" t="s">
        <v>523</v>
      </c>
      <c r="U14" s="269" t="s">
        <v>524</v>
      </c>
      <c r="V14" s="282" t="s">
        <v>525</v>
      </c>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row>
    <row r="15" spans="1:166" s="64" customFormat="1" ht="65.25" customHeight="1" thickBot="1" thickTop="1">
      <c r="A15" s="78" t="str">
        <f>+'MAPA DE RIESGOS'!A13</f>
        <v>CI03115-P</v>
      </c>
      <c r="B15" s="79">
        <v>42263</v>
      </c>
      <c r="C15" s="269">
        <v>42261</v>
      </c>
      <c r="D15" s="282" t="str">
        <f>'MAPA DE RIESGOS'!B13</f>
        <v>DIRECCIONAMIENTO ESTRATÉGICO</v>
      </c>
      <c r="E15" s="282" t="str">
        <f>'MAPA DE RIESGOS'!C13</f>
        <v>posible contruccion de la Matriz del Plan Anticorrupción y sus componentes no acorde a la metodologia actual </v>
      </c>
      <c r="F15" s="282">
        <f>'MAPA DE RIESGOS'!D13</f>
        <v>4</v>
      </c>
      <c r="G15" s="282">
        <f>'MAPA DE RIESGOS'!E13</f>
        <v>3</v>
      </c>
      <c r="H15" s="282" t="s">
        <v>240</v>
      </c>
      <c r="I15" s="219">
        <v>42439</v>
      </c>
      <c r="J15" s="219">
        <v>42459</v>
      </c>
      <c r="K15" s="219" t="str">
        <f t="shared" si="0"/>
        <v>P</v>
      </c>
      <c r="L15" s="282" t="s">
        <v>241</v>
      </c>
      <c r="M15" s="66" t="s">
        <v>242</v>
      </c>
      <c r="N15" s="305">
        <v>1</v>
      </c>
      <c r="O15" s="308">
        <v>10</v>
      </c>
      <c r="P15" s="347">
        <f t="shared" si="1"/>
        <v>0.1</v>
      </c>
      <c r="Q15" s="307" t="s">
        <v>496</v>
      </c>
      <c r="R15" s="220" t="s">
        <v>529</v>
      </c>
      <c r="S15" s="282" t="s">
        <v>522</v>
      </c>
      <c r="T15" s="282" t="s">
        <v>523</v>
      </c>
      <c r="U15" s="269" t="s">
        <v>524</v>
      </c>
      <c r="V15" s="282" t="s">
        <v>525</v>
      </c>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row>
    <row r="16" spans="1:166" s="64" customFormat="1" ht="65.25" customHeight="1" thickBot="1" thickTop="1">
      <c r="A16" s="78" t="str">
        <f>+'MAPA DE RIESGOS'!A14</f>
        <v>CA00317-P</v>
      </c>
      <c r="B16" s="79">
        <v>42789</v>
      </c>
      <c r="C16" s="269">
        <v>42821</v>
      </c>
      <c r="D16" s="282" t="str">
        <f>'MAPA DE RIESGOS'!B14</f>
        <v>DIRECCIONAMIENTO ESTRATÉGICO</v>
      </c>
      <c r="E16" s="282" t="str">
        <f>'MAPA DE RIESGOS'!C14</f>
        <v>NO CONTAR CON LOS INSUMOS COMPLETOS PARA CONSOLIDAR EL INFORME EJECUTIVO DE REVISIÓN POR LA DRECCIÓN </v>
      </c>
      <c r="F16" s="282">
        <f>'MAPA DE RIESGOS'!D14</f>
        <v>3</v>
      </c>
      <c r="G16" s="282">
        <f>'MAPA DE RIESGOS'!E14</f>
        <v>2</v>
      </c>
      <c r="H16" s="282" t="s">
        <v>380</v>
      </c>
      <c r="I16" s="219">
        <v>42805</v>
      </c>
      <c r="J16" s="219">
        <v>43008</v>
      </c>
      <c r="K16" s="219" t="str">
        <f t="shared" si="0"/>
        <v>P</v>
      </c>
      <c r="L16" s="282" t="s">
        <v>259</v>
      </c>
      <c r="M16" s="66" t="s">
        <v>280</v>
      </c>
      <c r="N16" s="308">
        <v>0.8</v>
      </c>
      <c r="O16" s="308">
        <v>1</v>
      </c>
      <c r="P16" s="347">
        <v>0.8</v>
      </c>
      <c r="Q16" s="307" t="s">
        <v>509</v>
      </c>
      <c r="R16" s="220" t="s">
        <v>562</v>
      </c>
      <c r="S16" s="282" t="s">
        <v>522</v>
      </c>
      <c r="T16" s="282" t="s">
        <v>523</v>
      </c>
      <c r="U16" s="263" t="s">
        <v>524</v>
      </c>
      <c r="V16" s="302" t="s">
        <v>525</v>
      </c>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row>
    <row r="17" spans="1:22" s="211" customFormat="1" ht="81.75" customHeight="1" thickBot="1" thickTop="1">
      <c r="A17" s="33" t="str">
        <f>+'MAPA DE RIESGOS'!A15</f>
        <v>CA05813-P</v>
      </c>
      <c r="B17" s="34">
        <v>41600</v>
      </c>
      <c r="C17" s="266">
        <v>41618</v>
      </c>
      <c r="D17" s="298" t="str">
        <f>'MAPA DE RIESGOS'!B15</f>
        <v>GESTION DE TIC`S</v>
      </c>
      <c r="E17" s="298" t="str">
        <f>'MAPA DE RIESGOS'!C15</f>
        <v>QUE SE INCUMPLA CON LAS POLITICAS DE SEGURIDAD DE LA ENTIDAD</v>
      </c>
      <c r="F17" s="298">
        <f>'MAPA DE RIESGOS'!D15</f>
        <v>2</v>
      </c>
      <c r="G17" s="298">
        <f>'MAPA DE RIESGOS'!E15</f>
        <v>3</v>
      </c>
      <c r="H17" s="298" t="s">
        <v>354</v>
      </c>
      <c r="I17" s="246">
        <v>41618</v>
      </c>
      <c r="J17" s="246">
        <v>42277</v>
      </c>
      <c r="K17" s="246" t="str">
        <f t="shared" si="0"/>
        <v>P</v>
      </c>
      <c r="L17" s="298" t="s">
        <v>129</v>
      </c>
      <c r="M17" s="35" t="s">
        <v>93</v>
      </c>
      <c r="N17" s="309">
        <v>0.6</v>
      </c>
      <c r="O17" s="310">
        <v>1</v>
      </c>
      <c r="P17" s="347">
        <f t="shared" si="1"/>
        <v>0.6</v>
      </c>
      <c r="Q17" s="311" t="s">
        <v>513</v>
      </c>
      <c r="R17" s="223" t="s">
        <v>530</v>
      </c>
      <c r="S17" s="298" t="s">
        <v>555</v>
      </c>
      <c r="T17" s="298" t="s">
        <v>523</v>
      </c>
      <c r="U17" s="266" t="s">
        <v>524</v>
      </c>
      <c r="V17" s="298" t="s">
        <v>525</v>
      </c>
    </row>
    <row r="18" spans="1:22" s="211" customFormat="1" ht="63.75" customHeight="1" thickBot="1" thickTop="1">
      <c r="A18" s="364" t="str">
        <f>+'MAPA DE RIESGOS'!A16</f>
        <v>CA03515-P</v>
      </c>
      <c r="B18" s="365">
        <v>42236</v>
      </c>
      <c r="C18" s="366">
        <v>42256</v>
      </c>
      <c r="D18" s="298" t="str">
        <f>'MAPA DE RIESGOS'!B16</f>
        <v>GESTION DE TIC`S</v>
      </c>
      <c r="E18" s="298" t="str">
        <f>'MAPA DE RIESGOS'!C16</f>
        <v>POSIBLE ATAQUE DE SEGURIDAD </v>
      </c>
      <c r="F18" s="298">
        <f>'MAPA DE RIESGOS'!D16</f>
        <v>3</v>
      </c>
      <c r="G18" s="298">
        <f>'MAPA DE RIESGOS'!E16</f>
        <v>3</v>
      </c>
      <c r="H18" s="298" t="s">
        <v>205</v>
      </c>
      <c r="I18" s="246">
        <v>42277</v>
      </c>
      <c r="J18" s="246">
        <v>42368</v>
      </c>
      <c r="K18" s="246" t="str">
        <f t="shared" si="0"/>
        <v>P</v>
      </c>
      <c r="L18" s="298" t="s">
        <v>117</v>
      </c>
      <c r="M18" s="35" t="s">
        <v>92</v>
      </c>
      <c r="N18" s="309">
        <v>0.6</v>
      </c>
      <c r="O18" s="310">
        <v>1</v>
      </c>
      <c r="P18" s="347">
        <f>+N18/O18</f>
        <v>0.6</v>
      </c>
      <c r="Q18" s="311" t="s">
        <v>514</v>
      </c>
      <c r="R18" s="223" t="s">
        <v>531</v>
      </c>
      <c r="S18" s="298" t="s">
        <v>555</v>
      </c>
      <c r="T18" s="298" t="s">
        <v>523</v>
      </c>
      <c r="U18" s="266" t="s">
        <v>524</v>
      </c>
      <c r="V18" s="298" t="s">
        <v>525</v>
      </c>
    </row>
    <row r="19" spans="1:22" s="211" customFormat="1" ht="63" customHeight="1" thickBot="1" thickTop="1">
      <c r="A19" s="364" t="str">
        <f>+'MAPA DE RIESGOS'!A17</f>
        <v>CA01316-P</v>
      </c>
      <c r="B19" s="365">
        <v>42418</v>
      </c>
      <c r="C19" s="366">
        <v>42445</v>
      </c>
      <c r="D19" s="298" t="str">
        <f>'MAPA DE RIESGOS'!B17</f>
        <v>GESTION DE TIC`S</v>
      </c>
      <c r="E19" s="298" t="str">
        <f>'MAPA DE RIESGOS'!C17</f>
        <v>POSIBLE INSTALACIÓN DE SOFTWARE ILEGAL </v>
      </c>
      <c r="F19" s="298">
        <f>'MAPA DE RIESGOS'!D17</f>
        <v>3</v>
      </c>
      <c r="G19" s="298">
        <f>'MAPA DE RIESGOS'!E17</f>
        <v>3</v>
      </c>
      <c r="H19" s="298" t="s">
        <v>252</v>
      </c>
      <c r="I19" s="246">
        <v>42445</v>
      </c>
      <c r="J19" s="246">
        <v>42551</v>
      </c>
      <c r="K19" s="246" t="str">
        <f t="shared" si="0"/>
        <v>P</v>
      </c>
      <c r="L19" s="298" t="s">
        <v>117</v>
      </c>
      <c r="M19" s="35" t="s">
        <v>256</v>
      </c>
      <c r="N19" s="309">
        <v>0.3</v>
      </c>
      <c r="O19" s="310">
        <v>1</v>
      </c>
      <c r="P19" s="347">
        <f t="shared" si="1"/>
        <v>0.3</v>
      </c>
      <c r="Q19" s="311" t="s">
        <v>515</v>
      </c>
      <c r="R19" s="191" t="s">
        <v>532</v>
      </c>
      <c r="S19" s="298" t="s">
        <v>555</v>
      </c>
      <c r="T19" s="298" t="s">
        <v>523</v>
      </c>
      <c r="U19" s="266" t="s">
        <v>524</v>
      </c>
      <c r="V19" s="298" t="s">
        <v>525</v>
      </c>
    </row>
    <row r="20" spans="1:22" s="211" customFormat="1" ht="72.75" customHeight="1" thickBot="1" thickTop="1">
      <c r="A20" s="364" t="str">
        <f>+'MAPA DE RIESGOS'!A19</f>
        <v>CI00117-P</v>
      </c>
      <c r="B20" s="365">
        <v>42816</v>
      </c>
      <c r="C20" s="366">
        <v>42844</v>
      </c>
      <c r="D20" s="298" t="str">
        <f>'MAPA DE RIESGOS'!B19</f>
        <v>GESTION DE TIC`S</v>
      </c>
      <c r="E20" s="298" t="str">
        <f>'MAPA DE RIESGOS'!C19</f>
        <v>INSTALACIÓN DE SOFTWARE  ILEGAL </v>
      </c>
      <c r="F20" s="298">
        <f>'MAPA DE RIESGOS'!D19</f>
        <v>4</v>
      </c>
      <c r="G20" s="298">
        <f>'MAPA DE RIESGOS'!E19</f>
        <v>4</v>
      </c>
      <c r="H20" s="298" t="s">
        <v>330</v>
      </c>
      <c r="I20" s="246">
        <v>42844</v>
      </c>
      <c r="J20" s="246">
        <v>42916</v>
      </c>
      <c r="K20" s="246" t="str">
        <f t="shared" si="0"/>
        <v>P</v>
      </c>
      <c r="L20" s="298" t="s">
        <v>117</v>
      </c>
      <c r="M20" s="35" t="s">
        <v>331</v>
      </c>
      <c r="N20" s="309">
        <v>0.3</v>
      </c>
      <c r="O20" s="310">
        <v>1</v>
      </c>
      <c r="P20" s="347">
        <f t="shared" si="1"/>
        <v>0.3</v>
      </c>
      <c r="Q20" s="311" t="s">
        <v>516</v>
      </c>
      <c r="R20" s="192" t="s">
        <v>533</v>
      </c>
      <c r="S20" s="298" t="s">
        <v>555</v>
      </c>
      <c r="T20" s="298" t="s">
        <v>523</v>
      </c>
      <c r="U20" s="266" t="s">
        <v>524</v>
      </c>
      <c r="V20" s="298" t="s">
        <v>525</v>
      </c>
    </row>
    <row r="21" spans="1:22" s="211" customFormat="1" ht="59.25" customHeight="1" thickBot="1" thickTop="1">
      <c r="A21" s="364" t="str">
        <f>+'MAPA DE RIESGOS'!A20</f>
        <v>CI00317-P</v>
      </c>
      <c r="B21" s="365">
        <v>42816</v>
      </c>
      <c r="C21" s="366">
        <v>42844</v>
      </c>
      <c r="D21" s="298" t="str">
        <f>'MAPA DE RIESGOS'!B20</f>
        <v>GESTION DE TIC`S</v>
      </c>
      <c r="E21" s="298" t="str">
        <f>'MAPA DE RIESGOS'!C20</f>
        <v>DAÑO Y DETERIORO DE LOS EQUIPOS DE COMPUTO </v>
      </c>
      <c r="F21" s="298">
        <f>'MAPA DE RIESGOS'!D20</f>
        <v>3</v>
      </c>
      <c r="G21" s="298">
        <f>'MAPA DE RIESGOS'!E20</f>
        <v>3</v>
      </c>
      <c r="H21" s="298" t="s">
        <v>335</v>
      </c>
      <c r="I21" s="246">
        <v>42844</v>
      </c>
      <c r="J21" s="246">
        <v>42916</v>
      </c>
      <c r="K21" s="246" t="str">
        <f t="shared" si="0"/>
        <v>P</v>
      </c>
      <c r="L21" s="298" t="s">
        <v>117</v>
      </c>
      <c r="M21" s="35" t="s">
        <v>349</v>
      </c>
      <c r="N21" s="309">
        <v>0.4</v>
      </c>
      <c r="O21" s="310">
        <v>1</v>
      </c>
      <c r="P21" s="347">
        <f t="shared" si="1"/>
        <v>0.4</v>
      </c>
      <c r="Q21" s="311" t="s">
        <v>517</v>
      </c>
      <c r="R21" s="192" t="s">
        <v>534</v>
      </c>
      <c r="S21" s="298" t="s">
        <v>555</v>
      </c>
      <c r="T21" s="298" t="s">
        <v>523</v>
      </c>
      <c r="U21" s="266" t="s">
        <v>524</v>
      </c>
      <c r="V21" s="298" t="s">
        <v>525</v>
      </c>
    </row>
    <row r="22" spans="1:22" s="24" customFormat="1" ht="23.25" customHeight="1" hidden="1" thickBot="1" thickTop="1">
      <c r="A22" s="466" t="str">
        <f>+'MAPA DE RIESGOS'!A21</f>
        <v>CI00417-P</v>
      </c>
      <c r="B22" s="469">
        <v>42816</v>
      </c>
      <c r="C22" s="472">
        <v>42844</v>
      </c>
      <c r="D22" s="432" t="str">
        <f>'MAPA DE RIESGOS'!B21</f>
        <v>GESTION DE TIC`S</v>
      </c>
      <c r="E22" s="432" t="str">
        <f>'MAPA DE RIESGOS'!C21</f>
        <v>QUE NO EXISTA UN PUNTO DE RECUPERACIÓN ANTE DESASTRES </v>
      </c>
      <c r="F22" s="432">
        <f>'MAPA DE RIESGOS'!D21</f>
        <v>3</v>
      </c>
      <c r="G22" s="432">
        <f>'MAPA DE RIESGOS'!E21</f>
        <v>3</v>
      </c>
      <c r="H22" s="297" t="s">
        <v>339</v>
      </c>
      <c r="I22" s="271">
        <v>42844</v>
      </c>
      <c r="J22" s="271">
        <v>42916</v>
      </c>
      <c r="K22" s="271" t="e">
        <f t="shared" si="0"/>
        <v>#DIV/0!</v>
      </c>
      <c r="L22" s="297" t="s">
        <v>117</v>
      </c>
      <c r="M22" s="272" t="s">
        <v>350</v>
      </c>
      <c r="N22" s="312"/>
      <c r="O22" s="313"/>
      <c r="P22" s="347" t="e">
        <f t="shared" si="1"/>
        <v>#DIV/0!</v>
      </c>
      <c r="Q22" s="355"/>
      <c r="R22" s="299"/>
      <c r="S22" s="298" t="s">
        <v>555</v>
      </c>
      <c r="T22" s="298"/>
      <c r="U22" s="203"/>
      <c r="V22" s="297"/>
    </row>
    <row r="23" spans="1:22" s="24" customFormat="1" ht="28.5" customHeight="1" hidden="1" thickBot="1" thickTop="1">
      <c r="A23" s="467"/>
      <c r="B23" s="470"/>
      <c r="C23" s="473"/>
      <c r="D23" s="433"/>
      <c r="E23" s="433"/>
      <c r="F23" s="433"/>
      <c r="G23" s="433"/>
      <c r="H23" s="297" t="s">
        <v>340</v>
      </c>
      <c r="I23" s="271">
        <v>42844</v>
      </c>
      <c r="J23" s="271">
        <v>42916</v>
      </c>
      <c r="K23" s="271" t="e">
        <f t="shared" si="0"/>
        <v>#DIV/0!</v>
      </c>
      <c r="L23" s="297" t="s">
        <v>117</v>
      </c>
      <c r="M23" s="272" t="s">
        <v>351</v>
      </c>
      <c r="N23" s="312"/>
      <c r="O23" s="313"/>
      <c r="P23" s="347" t="e">
        <f t="shared" si="1"/>
        <v>#DIV/0!</v>
      </c>
      <c r="Q23" s="355"/>
      <c r="R23" s="299"/>
      <c r="S23" s="298" t="s">
        <v>555</v>
      </c>
      <c r="T23" s="298"/>
      <c r="U23" s="203"/>
      <c r="V23" s="297"/>
    </row>
    <row r="24" spans="1:22" s="211" customFormat="1" ht="54.75" customHeight="1" thickBot="1" thickTop="1">
      <c r="A24" s="467"/>
      <c r="B24" s="470"/>
      <c r="C24" s="473"/>
      <c r="D24" s="433"/>
      <c r="E24" s="433"/>
      <c r="F24" s="433"/>
      <c r="G24" s="433"/>
      <c r="H24" s="298" t="s">
        <v>341</v>
      </c>
      <c r="I24" s="246">
        <v>42948</v>
      </c>
      <c r="J24" s="246">
        <v>43100</v>
      </c>
      <c r="K24" s="246" t="str">
        <f t="shared" si="0"/>
        <v>P</v>
      </c>
      <c r="L24" s="298" t="s">
        <v>117</v>
      </c>
      <c r="M24" s="35" t="s">
        <v>352</v>
      </c>
      <c r="N24" s="309">
        <v>0.2</v>
      </c>
      <c r="O24" s="309">
        <v>1</v>
      </c>
      <c r="P24" s="347">
        <f t="shared" si="1"/>
        <v>0.2</v>
      </c>
      <c r="Q24" s="311" t="s">
        <v>518</v>
      </c>
      <c r="R24" s="192" t="s">
        <v>535</v>
      </c>
      <c r="S24" s="298" t="s">
        <v>555</v>
      </c>
      <c r="T24" s="298" t="s">
        <v>523</v>
      </c>
      <c r="U24" s="264" t="s">
        <v>524</v>
      </c>
      <c r="V24" s="298" t="s">
        <v>525</v>
      </c>
    </row>
    <row r="25" spans="1:22" s="211" customFormat="1" ht="46.5" customHeight="1" thickBot="1" thickTop="1">
      <c r="A25" s="468"/>
      <c r="B25" s="471"/>
      <c r="C25" s="474"/>
      <c r="D25" s="434"/>
      <c r="E25" s="434"/>
      <c r="F25" s="434"/>
      <c r="G25" s="434"/>
      <c r="H25" s="298" t="s">
        <v>342</v>
      </c>
      <c r="I25" s="246">
        <v>43101</v>
      </c>
      <c r="J25" s="246">
        <v>43189</v>
      </c>
      <c r="K25" s="246" t="str">
        <f t="shared" si="0"/>
        <v>P</v>
      </c>
      <c r="L25" s="298" t="s">
        <v>117</v>
      </c>
      <c r="M25" s="35" t="s">
        <v>353</v>
      </c>
      <c r="N25" s="309">
        <v>0.1</v>
      </c>
      <c r="O25" s="309">
        <v>1</v>
      </c>
      <c r="P25" s="347">
        <f t="shared" si="1"/>
        <v>0.1</v>
      </c>
      <c r="Q25" s="309" t="s">
        <v>519</v>
      </c>
      <c r="R25" s="192" t="s">
        <v>536</v>
      </c>
      <c r="S25" s="298" t="s">
        <v>555</v>
      </c>
      <c r="T25" s="298" t="s">
        <v>523</v>
      </c>
      <c r="U25" s="264" t="s">
        <v>524</v>
      </c>
      <c r="V25" s="298" t="s">
        <v>525</v>
      </c>
    </row>
    <row r="26" spans="1:22" s="211" customFormat="1" ht="69.75" customHeight="1" thickBot="1" thickTop="1">
      <c r="A26" s="364" t="str">
        <f>'MAPA DE RIESGOS'!A22</f>
        <v>CI02217-P</v>
      </c>
      <c r="B26" s="365">
        <v>42972</v>
      </c>
      <c r="C26" s="366">
        <v>43004</v>
      </c>
      <c r="D26" s="361" t="str">
        <f>'MAPA DE RIESGOS'!B22</f>
        <v>GESTION DE TIC`S</v>
      </c>
      <c r="E26" s="361" t="str">
        <f>'MAPA DE RIESGOS'!C22</f>
        <v>QUE NO SE REALICE DE MANERA ADECUADA EL MANTENIMIENTO DE LOS EQUIPOS DE COMPUTO DURANTE LA VIGENCIA </v>
      </c>
      <c r="F26" s="361">
        <f>'MAPA DE RIESGOS'!D22</f>
        <v>3</v>
      </c>
      <c r="G26" s="361">
        <f>'MAPA DE RIESGOS'!E22</f>
        <v>3</v>
      </c>
      <c r="H26" s="298" t="s">
        <v>410</v>
      </c>
      <c r="I26" s="246">
        <v>43008</v>
      </c>
      <c r="J26" s="246">
        <v>43099</v>
      </c>
      <c r="K26" s="246" t="s">
        <v>480</v>
      </c>
      <c r="L26" s="298" t="s">
        <v>117</v>
      </c>
      <c r="M26" s="35" t="s">
        <v>411</v>
      </c>
      <c r="N26" s="309">
        <v>0.4</v>
      </c>
      <c r="O26" s="309">
        <v>1</v>
      </c>
      <c r="P26" s="347">
        <f t="shared" si="1"/>
        <v>0.4</v>
      </c>
      <c r="Q26" s="309" t="s">
        <v>520</v>
      </c>
      <c r="R26" s="192" t="s">
        <v>537</v>
      </c>
      <c r="S26" s="298" t="s">
        <v>555</v>
      </c>
      <c r="T26" s="192" t="s">
        <v>523</v>
      </c>
      <c r="U26" s="264" t="s">
        <v>524</v>
      </c>
      <c r="V26" s="298" t="s">
        <v>525</v>
      </c>
    </row>
    <row r="27" spans="1:22" s="211" customFormat="1" ht="89.25" customHeight="1" thickBot="1" thickTop="1">
      <c r="A27" s="248" t="str">
        <f>+'MAPA DE RIESGOS'!A24</f>
        <v>CA06213-P
CA07814-P</v>
      </c>
      <c r="B27" s="41">
        <v>41596</v>
      </c>
      <c r="C27" s="267">
        <v>41618</v>
      </c>
      <c r="D27" s="276" t="str">
        <f>'MAPA DE RIESGOS'!B24</f>
        <v>MEDICION Y MEJORA</v>
      </c>
      <c r="E27" s="276" t="str">
        <f>'MAPA DE RIESGOS'!C24</f>
        <v>DEBILIDADES EN LA MEDICION DEL PROCESO </v>
      </c>
      <c r="F27" s="276">
        <f>'MAPA DE RIESGOS'!D24</f>
        <v>4</v>
      </c>
      <c r="G27" s="276">
        <f>'MAPA DE RIESGOS'!E24</f>
        <v>1</v>
      </c>
      <c r="H27" s="276" t="s">
        <v>130</v>
      </c>
      <c r="I27" s="214">
        <v>41618</v>
      </c>
      <c r="J27" s="214">
        <v>41704</v>
      </c>
      <c r="K27" s="214" t="str">
        <f t="shared" si="0"/>
        <v>SI</v>
      </c>
      <c r="L27" s="276" t="s">
        <v>128</v>
      </c>
      <c r="M27" s="276" t="s">
        <v>131</v>
      </c>
      <c r="N27" s="314">
        <v>0</v>
      </c>
      <c r="O27" s="315">
        <v>2</v>
      </c>
      <c r="P27" s="345">
        <f>+N27/O27</f>
        <v>0</v>
      </c>
      <c r="Q27" s="316" t="s">
        <v>512</v>
      </c>
      <c r="R27" s="217" t="s">
        <v>538</v>
      </c>
      <c r="S27" s="276" t="s">
        <v>522</v>
      </c>
      <c r="T27" s="276" t="s">
        <v>523</v>
      </c>
      <c r="U27" s="267" t="s">
        <v>524</v>
      </c>
      <c r="V27" s="276" t="s">
        <v>525</v>
      </c>
    </row>
    <row r="28" spans="1:22" s="211" customFormat="1" ht="87.75" customHeight="1" thickBot="1" thickTop="1">
      <c r="A28" s="248" t="str">
        <f>+'MAPA DE RIESGOS'!A25</f>
        <v>CA00617-P</v>
      </c>
      <c r="B28" s="278">
        <v>42788</v>
      </c>
      <c r="C28" s="279">
        <v>42821</v>
      </c>
      <c r="D28" s="43" t="str">
        <f>'MAPA DE RIESGOS'!B25</f>
        <v>MEDICION Y MEJORA</v>
      </c>
      <c r="E28" s="43" t="str">
        <f>'MAPA DE RIESGOS'!C25</f>
        <v>QUE NO SE CUENTE CON LOS INDICADORES ADECUADOS PARA MEDIR LA GESTIÓN DEL PROCESO </v>
      </c>
      <c r="F28" s="43">
        <f>'MAPA DE RIESGOS'!D25</f>
        <v>4</v>
      </c>
      <c r="G28" s="43">
        <f>'MAPA DE RIESGOS'!E25</f>
        <v>3</v>
      </c>
      <c r="H28" s="215" t="s">
        <v>479</v>
      </c>
      <c r="I28" s="216">
        <v>42822</v>
      </c>
      <c r="J28" s="216">
        <v>42916</v>
      </c>
      <c r="K28" s="214" t="s">
        <v>418</v>
      </c>
      <c r="L28" s="215" t="s">
        <v>206</v>
      </c>
      <c r="M28" s="277" t="s">
        <v>292</v>
      </c>
      <c r="N28" s="314">
        <v>0</v>
      </c>
      <c r="O28" s="315">
        <v>2</v>
      </c>
      <c r="P28" s="345">
        <f t="shared" si="1"/>
        <v>0</v>
      </c>
      <c r="Q28" s="316" t="s">
        <v>512</v>
      </c>
      <c r="R28" s="217" t="s">
        <v>538</v>
      </c>
      <c r="S28" s="276" t="s">
        <v>522</v>
      </c>
      <c r="T28" s="276" t="s">
        <v>523</v>
      </c>
      <c r="U28" s="267" t="s">
        <v>524</v>
      </c>
      <c r="V28" s="276" t="s">
        <v>525</v>
      </c>
    </row>
    <row r="29" spans="1:22" s="211" customFormat="1" ht="87.75" customHeight="1" thickBot="1" thickTop="1">
      <c r="A29" s="248" t="str">
        <f>+'MAPA DE RIESGOS'!A26</f>
        <v>CA00717-P</v>
      </c>
      <c r="B29" s="278">
        <v>42788</v>
      </c>
      <c r="C29" s="279">
        <v>42821</v>
      </c>
      <c r="D29" s="43" t="str">
        <f>'MAPA DE RIESGOS'!B26</f>
        <v>MEDICION Y MEJORA</v>
      </c>
      <c r="E29" s="43" t="str">
        <f>'MAPA DE RIESGOS'!C26</f>
        <v>QUE NO SE MIDA DE MANERA ADECUADA LA CONFORMIDAD DEL SISTEMA DE GESTIÓN </v>
      </c>
      <c r="F29" s="43">
        <f>'MAPA DE RIESGOS'!D26</f>
        <v>4</v>
      </c>
      <c r="G29" s="43">
        <f>'MAPA DE RIESGOS'!E26</f>
        <v>3</v>
      </c>
      <c r="H29" s="215" t="s">
        <v>374</v>
      </c>
      <c r="I29" s="216">
        <v>42923</v>
      </c>
      <c r="J29" s="216">
        <v>43008</v>
      </c>
      <c r="K29" s="214" t="s">
        <v>418</v>
      </c>
      <c r="L29" s="215" t="s">
        <v>206</v>
      </c>
      <c r="M29" s="277" t="s">
        <v>375</v>
      </c>
      <c r="N29" s="314">
        <v>0</v>
      </c>
      <c r="O29" s="315">
        <v>2</v>
      </c>
      <c r="P29" s="345">
        <f t="shared" si="1"/>
        <v>0</v>
      </c>
      <c r="Q29" s="316" t="s">
        <v>512</v>
      </c>
      <c r="R29" s="224" t="s">
        <v>538</v>
      </c>
      <c r="S29" s="276" t="s">
        <v>555</v>
      </c>
      <c r="T29" s="276" t="s">
        <v>523</v>
      </c>
      <c r="U29" s="267" t="s">
        <v>524</v>
      </c>
      <c r="V29" s="276" t="s">
        <v>525</v>
      </c>
    </row>
    <row r="30" spans="1:166" s="28" customFormat="1" ht="21.75" customHeight="1" hidden="1" thickBot="1" thickTop="1">
      <c r="A30" s="225"/>
      <c r="B30" s="226"/>
      <c r="C30" s="226"/>
      <c r="D30" s="227"/>
      <c r="E30" s="228"/>
      <c r="F30" s="227"/>
      <c r="G30" s="227"/>
      <c r="H30" s="101" t="s">
        <v>201</v>
      </c>
      <c r="I30" s="102">
        <v>42278</v>
      </c>
      <c r="J30" s="102">
        <v>42460</v>
      </c>
      <c r="K30" s="100" t="e">
        <f t="shared" si="0"/>
        <v>#DIV/0!</v>
      </c>
      <c r="L30" s="58" t="s">
        <v>189</v>
      </c>
      <c r="M30" s="25" t="s">
        <v>174</v>
      </c>
      <c r="N30" s="317"/>
      <c r="O30" s="317"/>
      <c r="P30" s="347" t="e">
        <f t="shared" si="1"/>
        <v>#DIV/0!</v>
      </c>
      <c r="Q30" s="318"/>
      <c r="R30" s="193"/>
      <c r="S30" s="26"/>
      <c r="T30" s="26"/>
      <c r="U30" s="27"/>
      <c r="V30" s="103"/>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row>
    <row r="31" spans="1:166" s="139" customFormat="1" ht="126.75" customHeight="1" hidden="1" thickBot="1" thickTop="1">
      <c r="A31" s="153" t="e">
        <f>+'MAPA DE RIESGOS'!#REF!</f>
        <v>#REF!</v>
      </c>
      <c r="B31" s="142">
        <v>42787</v>
      </c>
      <c r="C31" s="142">
        <v>42811</v>
      </c>
      <c r="D31" s="141" t="e">
        <f>'MAPA DE RIESGOS'!#REF!</f>
        <v>#REF!</v>
      </c>
      <c r="E31" s="140" t="e">
        <f>+'MAPA DE RIESGOS'!#REF!</f>
        <v>#REF!</v>
      </c>
      <c r="F31" s="140" t="e">
        <f>+'MAPA DE RIESGOS'!#REF!</f>
        <v>#REF!</v>
      </c>
      <c r="G31" s="140" t="e">
        <f>+'MAPA DE RIESGOS'!#REF!</f>
        <v>#REF!</v>
      </c>
      <c r="H31" s="97" t="s">
        <v>277</v>
      </c>
      <c r="I31" s="98">
        <v>42811</v>
      </c>
      <c r="J31" s="98">
        <v>42824</v>
      </c>
      <c r="K31" s="100" t="e">
        <f t="shared" si="0"/>
        <v>#DIV/0!</v>
      </c>
      <c r="L31" s="99" t="s">
        <v>278</v>
      </c>
      <c r="M31" s="96" t="s">
        <v>279</v>
      </c>
      <c r="N31" s="319"/>
      <c r="O31" s="319"/>
      <c r="P31" s="347" t="e">
        <f t="shared" si="1"/>
        <v>#DIV/0!</v>
      </c>
      <c r="Q31" s="320"/>
      <c r="R31" s="194"/>
      <c r="S31" s="104"/>
      <c r="T31" s="104"/>
      <c r="U31" s="105"/>
      <c r="V31" s="104"/>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row>
    <row r="32" spans="1:22" s="211" customFormat="1" ht="90" customHeight="1" thickBot="1" thickTop="1">
      <c r="A32" s="61" t="str">
        <f>+'MAPA DE RIESGOS'!A27</f>
        <v>CI04115-P</v>
      </c>
      <c r="B32" s="138">
        <v>42311</v>
      </c>
      <c r="C32" s="45">
        <v>42334</v>
      </c>
      <c r="D32" s="60" t="str">
        <f>'MAPA DE RIESGOS'!B27</f>
        <v>GESTION DOCUMENTAL</v>
      </c>
      <c r="E32" s="60" t="str">
        <f>'MAPA DE RIESGOS'!C27</f>
        <v>POSIBLE DEMORA EN LA CREACIÓN DE LOS EXPEDIENTES VIRTUALES </v>
      </c>
      <c r="F32" s="60">
        <f>'MAPA DE RIESGOS'!D27</f>
        <v>3</v>
      </c>
      <c r="G32" s="60">
        <f>'MAPA DE RIESGOS'!E27</f>
        <v>3</v>
      </c>
      <c r="H32" s="143" t="s">
        <v>257</v>
      </c>
      <c r="I32" s="44" t="s">
        <v>258</v>
      </c>
      <c r="J32" s="44">
        <v>42551</v>
      </c>
      <c r="K32" s="44" t="str">
        <f>IF(P32=100%,("T"),(IF(P32=0%,("SI"),("P"))))</f>
        <v>P</v>
      </c>
      <c r="L32" s="60" t="s">
        <v>153</v>
      </c>
      <c r="M32" s="59" t="s">
        <v>152</v>
      </c>
      <c r="N32" s="321">
        <v>0.5</v>
      </c>
      <c r="O32" s="322">
        <v>1</v>
      </c>
      <c r="P32" s="348">
        <f t="shared" si="1"/>
        <v>0.5</v>
      </c>
      <c r="Q32" s="323" t="s">
        <v>485</v>
      </c>
      <c r="R32" s="357" t="s">
        <v>539</v>
      </c>
      <c r="S32" s="60" t="s">
        <v>522</v>
      </c>
      <c r="T32" s="60" t="s">
        <v>523</v>
      </c>
      <c r="U32" s="268" t="s">
        <v>524</v>
      </c>
      <c r="V32" s="60" t="s">
        <v>525</v>
      </c>
    </row>
    <row r="33" spans="1:22" s="211" customFormat="1" ht="93" customHeight="1" thickBot="1" thickTop="1">
      <c r="A33" s="61" t="str">
        <f>+'MAPA DE RIESGOS'!A28</f>
        <v>CI00817-P</v>
      </c>
      <c r="B33" s="138">
        <v>42817</v>
      </c>
      <c r="C33" s="45">
        <v>42849</v>
      </c>
      <c r="D33" s="60" t="str">
        <f>'MAPA DE RIESGOS'!B28</f>
        <v>GESTION DOCUMENTAL</v>
      </c>
      <c r="E33" s="60" t="str">
        <f>'MAPA DE RIESGOS'!C28</f>
        <v>DETERIORO DE LOS DOCUMENTOS DE ARCHIVO, PAPEL,FOTOGRAFIAS,MAGNETICO.  </v>
      </c>
      <c r="F33" s="60">
        <f>'MAPA DE RIESGOS'!D28</f>
        <v>4</v>
      </c>
      <c r="G33" s="60">
        <f>'MAPA DE RIESGOS'!E28</f>
        <v>3</v>
      </c>
      <c r="H33" s="143" t="s">
        <v>347</v>
      </c>
      <c r="I33" s="44">
        <v>42851</v>
      </c>
      <c r="J33" s="44">
        <v>42947</v>
      </c>
      <c r="K33" s="44" t="str">
        <f aca="true" t="shared" si="2" ref="K33:K38">IF(P33=100%,("T"),(IF(P33=0%,("SI"),("P"))))</f>
        <v>T</v>
      </c>
      <c r="L33" s="60" t="s">
        <v>276</v>
      </c>
      <c r="M33" s="59" t="s">
        <v>348</v>
      </c>
      <c r="N33" s="324">
        <v>1</v>
      </c>
      <c r="O33" s="322">
        <v>1</v>
      </c>
      <c r="P33" s="348">
        <f t="shared" si="1"/>
        <v>1</v>
      </c>
      <c r="Q33" s="323" t="s">
        <v>486</v>
      </c>
      <c r="R33" s="357" t="s">
        <v>540</v>
      </c>
      <c r="S33" s="368" t="s">
        <v>541</v>
      </c>
      <c r="T33" s="368" t="s">
        <v>542</v>
      </c>
      <c r="U33" s="268" t="s">
        <v>524</v>
      </c>
      <c r="V33" s="60" t="s">
        <v>525</v>
      </c>
    </row>
    <row r="34" spans="1:166" s="92" customFormat="1" ht="90" customHeight="1" thickBot="1" thickTop="1">
      <c r="A34" s="152" t="str">
        <f>+'MAPA DE RIESGOS'!A29</f>
        <v>CA01317-P</v>
      </c>
      <c r="B34" s="112">
        <v>42796</v>
      </c>
      <c r="C34" s="270">
        <v>42809</v>
      </c>
      <c r="D34" s="137" t="str">
        <f>'MAPA DE RIESGOS'!B29</f>
        <v>ATENCIÓN AL CIUDADANO</v>
      </c>
      <c r="E34" s="137" t="str">
        <f>'MAPA DE RIESGOS'!C29</f>
        <v>INCREMENTO EN EL NÚMERO DE PQRSD A NIVEL NACIONAL </v>
      </c>
      <c r="F34" s="137">
        <f>'MAPA DE RIESGOS'!D29</f>
        <v>4</v>
      </c>
      <c r="G34" s="137">
        <f>'MAPA DE RIESGOS'!E29</f>
        <v>3</v>
      </c>
      <c r="H34" s="287" t="s">
        <v>272</v>
      </c>
      <c r="I34" s="114">
        <v>42810</v>
      </c>
      <c r="J34" s="114">
        <v>42855</v>
      </c>
      <c r="K34" s="114" t="str">
        <f t="shared" si="2"/>
        <v>T</v>
      </c>
      <c r="L34" s="287" t="s">
        <v>273</v>
      </c>
      <c r="M34" s="287" t="s">
        <v>274</v>
      </c>
      <c r="N34" s="325">
        <v>1</v>
      </c>
      <c r="O34" s="326">
        <v>1</v>
      </c>
      <c r="P34" s="349">
        <f t="shared" si="1"/>
        <v>1</v>
      </c>
      <c r="Q34" s="327" t="s">
        <v>508</v>
      </c>
      <c r="R34" s="327" t="s">
        <v>558</v>
      </c>
      <c r="S34" s="287" t="s">
        <v>522</v>
      </c>
      <c r="T34" s="287" t="s">
        <v>559</v>
      </c>
      <c r="U34" s="270" t="s">
        <v>524</v>
      </c>
      <c r="V34" s="287" t="s">
        <v>525</v>
      </c>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row>
    <row r="35" spans="1:166" s="92" customFormat="1" ht="84" customHeight="1" thickBot="1" thickTop="1">
      <c r="A35" s="234" t="str">
        <f>'MAPA DE RIESGOS'!A30</f>
        <v>CA01917-P</v>
      </c>
      <c r="B35" s="235">
        <v>43047</v>
      </c>
      <c r="C35" s="236">
        <v>43062</v>
      </c>
      <c r="D35" s="237" t="str">
        <f>'MAPA DE RIESGOS'!B30</f>
        <v>ATENCIÓN AL CIUDADANO</v>
      </c>
      <c r="E35" s="237" t="str">
        <f>'MAPA DE RIESGOS'!C30</f>
        <v>QUE NO SE PUEDA MEDIR EL NIVEL DE SATISFACCIÓN DEL USUSARIO Y/O CIUDADANO CON EL SERVICIO QUE SE ESTÁ PRESTANDO EN LA ENTIDAD.</v>
      </c>
      <c r="F35" s="237">
        <f>'MAPA DE RIESGOS'!D30</f>
        <v>3</v>
      </c>
      <c r="G35" s="237">
        <f>'MAPA DE RIESGOS'!E30</f>
        <v>3</v>
      </c>
      <c r="H35" s="287" t="s">
        <v>417</v>
      </c>
      <c r="I35" s="238">
        <v>43062</v>
      </c>
      <c r="J35" s="238">
        <v>43099</v>
      </c>
      <c r="K35" s="114" t="s">
        <v>480</v>
      </c>
      <c r="L35" s="287" t="s">
        <v>419</v>
      </c>
      <c r="M35" s="287" t="s">
        <v>420</v>
      </c>
      <c r="N35" s="326">
        <v>0.6</v>
      </c>
      <c r="O35" s="326">
        <v>1</v>
      </c>
      <c r="P35" s="349">
        <f t="shared" si="1"/>
        <v>0.6</v>
      </c>
      <c r="Q35" s="327" t="s">
        <v>491</v>
      </c>
      <c r="R35" s="195" t="s">
        <v>543</v>
      </c>
      <c r="S35" s="287" t="s">
        <v>522</v>
      </c>
      <c r="T35" s="287" t="s">
        <v>523</v>
      </c>
      <c r="U35" s="270" t="s">
        <v>524</v>
      </c>
      <c r="V35" s="287" t="s">
        <v>525</v>
      </c>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row>
    <row r="36" spans="1:22" s="211" customFormat="1" ht="84.75" customHeight="1" thickBot="1" thickTop="1">
      <c r="A36" s="206" t="str">
        <f>+'MAPA DE RIESGOS'!A31</f>
        <v>CI00916-P</v>
      </c>
      <c r="B36" s="207">
        <v>42668</v>
      </c>
      <c r="C36" s="265">
        <v>42698</v>
      </c>
      <c r="D36" s="31" t="str">
        <f>'MAPA DE RIESGOS'!B31</f>
        <v>GESTIÓN DE SERVICIOS DE SALUD  (TUMACO)  </v>
      </c>
      <c r="E36" s="144" t="str">
        <f>'MAPA DE RIESGOS'!C31</f>
        <v>Incumplimiento del procedimiento Elaboración de carnets de Salud </v>
      </c>
      <c r="F36" s="31">
        <f>'MAPA DE RIESGOS'!D31</f>
        <v>3</v>
      </c>
      <c r="G36" s="31">
        <f>'MAPA DE RIESGOS'!E31</f>
        <v>3</v>
      </c>
      <c r="H36" s="144" t="s">
        <v>309</v>
      </c>
      <c r="I36" s="49" t="s">
        <v>310</v>
      </c>
      <c r="J36" s="49">
        <v>42916</v>
      </c>
      <c r="K36" s="32" t="str">
        <f t="shared" si="2"/>
        <v>T</v>
      </c>
      <c r="L36" s="47" t="s">
        <v>266</v>
      </c>
      <c r="M36" s="48" t="s">
        <v>308</v>
      </c>
      <c r="N36" s="328">
        <v>1</v>
      </c>
      <c r="O36" s="329">
        <v>1</v>
      </c>
      <c r="P36" s="350">
        <f t="shared" si="1"/>
        <v>1</v>
      </c>
      <c r="Q36" s="330" t="s">
        <v>497</v>
      </c>
      <c r="R36" s="330" t="s">
        <v>560</v>
      </c>
      <c r="S36" s="265" t="s">
        <v>522</v>
      </c>
      <c r="T36" s="265" t="s">
        <v>523</v>
      </c>
      <c r="U36" s="265" t="s">
        <v>524</v>
      </c>
      <c r="V36" s="265" t="s">
        <v>525</v>
      </c>
    </row>
    <row r="37" spans="1:166" s="24" customFormat="1" ht="36.75" customHeight="1" hidden="1" thickBot="1" thickTop="1">
      <c r="A37" s="456" t="str">
        <f>+'MAPA DE RIESGOS'!A32</f>
        <v>CA01117-P</v>
      </c>
      <c r="B37" s="458">
        <v>42790</v>
      </c>
      <c r="C37" s="460">
        <v>42821</v>
      </c>
      <c r="D37" s="422" t="str">
        <f>'MAPA DE RIESGOS'!B32</f>
        <v>GESTIÓN DE SERVICIOS DE SALUD</v>
      </c>
      <c r="E37" s="462" t="str">
        <f>'MAPA DE RIESGOS'!C32</f>
        <v>QUE NO SE CUENTE CON LOS LINEAMIENTOS DEL HACER DEL PROCESO  </v>
      </c>
      <c r="F37" s="422">
        <f>'MAPA DE RIESGOS'!D32</f>
        <v>3</v>
      </c>
      <c r="G37" s="422">
        <f>'MAPA DE RIESGOS'!E32</f>
        <v>3</v>
      </c>
      <c r="H37" s="204" t="s">
        <v>299</v>
      </c>
      <c r="I37" s="200">
        <v>42821</v>
      </c>
      <c r="J37" s="200">
        <v>42824</v>
      </c>
      <c r="K37" s="32" t="e">
        <f t="shared" si="2"/>
        <v>#DIV/0!</v>
      </c>
      <c r="L37" s="205" t="s">
        <v>266</v>
      </c>
      <c r="M37" s="205" t="s">
        <v>298</v>
      </c>
      <c r="N37" s="331"/>
      <c r="O37" s="332"/>
      <c r="P37" s="350" t="e">
        <f t="shared" si="1"/>
        <v>#DIV/0!</v>
      </c>
      <c r="Q37" s="333"/>
      <c r="R37" s="201"/>
      <c r="S37" s="265" t="s">
        <v>522</v>
      </c>
      <c r="T37" s="287"/>
      <c r="U37" s="202"/>
      <c r="V37" s="265"/>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row>
    <row r="38" spans="1:22" s="211" customFormat="1" ht="64.5" customHeight="1" thickBot="1" thickTop="1">
      <c r="A38" s="457"/>
      <c r="B38" s="459"/>
      <c r="C38" s="461"/>
      <c r="D38" s="423"/>
      <c r="E38" s="463"/>
      <c r="F38" s="423"/>
      <c r="G38" s="423"/>
      <c r="H38" s="144" t="s">
        <v>297</v>
      </c>
      <c r="I38" s="154">
        <v>42821</v>
      </c>
      <c r="J38" s="154">
        <v>42916</v>
      </c>
      <c r="K38" s="32" t="str">
        <f t="shared" si="2"/>
        <v>P</v>
      </c>
      <c r="L38" s="47" t="s">
        <v>266</v>
      </c>
      <c r="M38" s="47" t="s">
        <v>300</v>
      </c>
      <c r="N38" s="328">
        <v>0.3</v>
      </c>
      <c r="O38" s="329">
        <v>1</v>
      </c>
      <c r="P38" s="350">
        <f t="shared" si="1"/>
        <v>0.3</v>
      </c>
      <c r="Q38" s="330" t="s">
        <v>498</v>
      </c>
      <c r="R38" s="275" t="s">
        <v>544</v>
      </c>
      <c r="S38" s="265" t="s">
        <v>522</v>
      </c>
      <c r="T38" s="265" t="s">
        <v>523</v>
      </c>
      <c r="U38" s="265" t="s">
        <v>524</v>
      </c>
      <c r="V38" s="265" t="s">
        <v>525</v>
      </c>
    </row>
    <row r="39" spans="1:22" s="211" customFormat="1" ht="84" customHeight="1" thickBot="1" thickTop="1">
      <c r="A39" s="144" t="str">
        <f>'MAPA DE RIESGOS'!A33</f>
        <v>CI01717-P</v>
      </c>
      <c r="B39" s="221">
        <v>42895</v>
      </c>
      <c r="C39" s="221">
        <v>42935</v>
      </c>
      <c r="D39" s="144" t="str">
        <f>'MAPA DE RIESGOS'!B33</f>
        <v>SERVICIOS DE SALUD (SUBDIRECCION DE PRESTACIONES SOCIALES)</v>
      </c>
      <c r="E39" s="144" t="str">
        <f>'MAPA DE RIESGOS'!C33</f>
        <v>QUE NO  SE DE CUMPLIMIENTO A LAS ACTIVIDADES DE TRAMITES (DESACATO Y SANCIÓN)  POR PARTE DE LOS ABOGADOS SUSTANCIADORES </v>
      </c>
      <c r="F39" s="144">
        <f>'MAPA DE RIESGOS'!D33</f>
        <v>4</v>
      </c>
      <c r="G39" s="144">
        <f>'MAPA DE RIESGOS'!E33</f>
        <v>4</v>
      </c>
      <c r="H39" s="144" t="s">
        <v>391</v>
      </c>
      <c r="I39" s="221">
        <v>42946</v>
      </c>
      <c r="J39" s="222">
        <v>43038</v>
      </c>
      <c r="K39" s="32" t="s">
        <v>480</v>
      </c>
      <c r="L39" s="47" t="s">
        <v>403</v>
      </c>
      <c r="M39" s="47" t="s">
        <v>392</v>
      </c>
      <c r="N39" s="328">
        <v>0.7</v>
      </c>
      <c r="O39" s="329">
        <v>1</v>
      </c>
      <c r="P39" s="350">
        <f t="shared" si="1"/>
        <v>0.7</v>
      </c>
      <c r="Q39" s="330" t="s">
        <v>499</v>
      </c>
      <c r="R39" s="196" t="s">
        <v>545</v>
      </c>
      <c r="S39" s="265" t="s">
        <v>522</v>
      </c>
      <c r="T39" s="265" t="s">
        <v>523</v>
      </c>
      <c r="U39" s="265" t="s">
        <v>524</v>
      </c>
      <c r="V39" s="265" t="s">
        <v>525</v>
      </c>
    </row>
    <row r="40" spans="1:22" s="211" customFormat="1" ht="79.5" customHeight="1" hidden="1" thickBot="1" thickTop="1">
      <c r="A40" s="144" t="str">
        <f>'MAPA DE RIESGOS'!A34</f>
        <v>CI01817-P</v>
      </c>
      <c r="B40" s="221">
        <v>42895</v>
      </c>
      <c r="C40" s="221">
        <v>42935</v>
      </c>
      <c r="D40" s="144" t="str">
        <f>'MAPA DE RIESGOS'!B34</f>
        <v>SERVICIOS DE SALUD (SUBDIRECCION DE PRESTACIONES SOCIALES)</v>
      </c>
      <c r="E40" s="144" t="str">
        <f>'MAPA DE RIESGOS'!C34</f>
        <v>QUE LA INFORMACIÓN DIRIGIDA AL SUBDIRECTOR NO SEA ALLEGADA </v>
      </c>
      <c r="F40" s="144">
        <f>'MAPA DE RIESGOS'!D34</f>
        <v>3</v>
      </c>
      <c r="G40" s="144">
        <f>'MAPA DE RIESGOS'!E34</f>
        <v>3</v>
      </c>
      <c r="H40" s="144" t="s">
        <v>404</v>
      </c>
      <c r="I40" s="221">
        <v>42946</v>
      </c>
      <c r="J40" s="222">
        <v>43038</v>
      </c>
      <c r="K40" s="32"/>
      <c r="L40" s="47" t="s">
        <v>403</v>
      </c>
      <c r="M40" s="47" t="s">
        <v>146</v>
      </c>
      <c r="N40" s="328"/>
      <c r="O40" s="329"/>
      <c r="P40" s="347" t="e">
        <f t="shared" si="1"/>
        <v>#DIV/0!</v>
      </c>
      <c r="Q40" s="330"/>
      <c r="R40" s="196"/>
      <c r="S40" s="31"/>
      <c r="T40" s="303"/>
      <c r="U40" s="265"/>
      <c r="V40" s="265"/>
    </row>
    <row r="41" spans="1:166" s="122" customFormat="1" ht="111" customHeight="1" thickBot="1" thickTop="1">
      <c r="A41" s="280" t="str">
        <f>+'MAPA DE RIESGOS'!A35</f>
        <v>CA05413-P</v>
      </c>
      <c r="B41" s="123">
        <v>41599</v>
      </c>
      <c r="C41" s="267">
        <v>42048</v>
      </c>
      <c r="D41" s="281" t="str">
        <f>'MAPA DE RIESGOS'!B35</f>
        <v>GESTION DE RECURSOS FINANCIEROS</v>
      </c>
      <c r="E41" s="281" t="str">
        <f>'MAPA DE RIESGOS'!C35</f>
        <v>QUE LA DOCUMENTACION DEL PROCESO NO SE RECUPERE CON OPORTUNIDAD</v>
      </c>
      <c r="F41" s="281">
        <f>'MAPA DE RIESGOS'!D35</f>
        <v>3</v>
      </c>
      <c r="G41" s="281">
        <f>'MAPA DE RIESGOS'!E35</f>
        <v>2</v>
      </c>
      <c r="H41" s="276" t="s">
        <v>193</v>
      </c>
      <c r="I41" s="214">
        <v>42048</v>
      </c>
      <c r="J41" s="214">
        <v>42277</v>
      </c>
      <c r="K41" s="214" t="str">
        <f>IF(P41=100%,("T"),(IF(P41=0%,("SI"),("P"))))</f>
        <v>T</v>
      </c>
      <c r="L41" s="276" t="s">
        <v>135</v>
      </c>
      <c r="M41" s="277" t="s">
        <v>136</v>
      </c>
      <c r="N41" s="335">
        <v>1</v>
      </c>
      <c r="O41" s="335">
        <v>1</v>
      </c>
      <c r="P41" s="345">
        <f>+N41/O41</f>
        <v>1</v>
      </c>
      <c r="Q41" s="336" t="s">
        <v>482</v>
      </c>
      <c r="R41" s="197" t="s">
        <v>561</v>
      </c>
      <c r="S41" s="276" t="s">
        <v>522</v>
      </c>
      <c r="T41" s="276" t="s">
        <v>523</v>
      </c>
      <c r="U41" s="267" t="s">
        <v>524</v>
      </c>
      <c r="V41" s="276" t="s">
        <v>525</v>
      </c>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row>
    <row r="42" spans="1:166" s="283" customFormat="1" ht="114.75" customHeight="1" thickBot="1" thickTop="1">
      <c r="A42" s="280" t="str">
        <f>+'MAPA DE RIESGOS'!A36</f>
        <v>CA02215-P</v>
      </c>
      <c r="B42" s="278">
        <v>42874</v>
      </c>
      <c r="C42" s="279">
        <v>42909</v>
      </c>
      <c r="D42" s="276" t="str">
        <f>'MAPA DE RIESGOS'!B36</f>
        <v>GESTION DE RECURSOS FINANCIEROS</v>
      </c>
      <c r="E42" s="276" t="str">
        <f>'MAPA DE RIESGOS'!C36</f>
        <v>POSIBLE MEDICIÓN INADECUADA DEL INDICADOR ESTRATÉGICO DEL PROCESO GESTIÓN FINANCIERA</v>
      </c>
      <c r="F42" s="281">
        <f>'MAPA DE RIESGOS'!D36</f>
        <v>3</v>
      </c>
      <c r="G42" s="281">
        <f>'MAPA DE RIESGOS'!E36</f>
        <v>2</v>
      </c>
      <c r="H42" s="276" t="s">
        <v>311</v>
      </c>
      <c r="I42" s="214">
        <v>42823</v>
      </c>
      <c r="J42" s="214">
        <v>42916</v>
      </c>
      <c r="K42" s="214" t="str">
        <f>IF(P42=100%,("T"),(IF(P42=0%,("SI"),("P"))))</f>
        <v>P</v>
      </c>
      <c r="L42" s="276" t="s">
        <v>147</v>
      </c>
      <c r="M42" s="277" t="s">
        <v>173</v>
      </c>
      <c r="N42" s="334">
        <v>7</v>
      </c>
      <c r="O42" s="335">
        <v>7</v>
      </c>
      <c r="P42" s="345">
        <v>0.5</v>
      </c>
      <c r="Q42" s="336" t="s">
        <v>483</v>
      </c>
      <c r="R42" s="197" t="s">
        <v>546</v>
      </c>
      <c r="S42" s="276" t="s">
        <v>522</v>
      </c>
      <c r="T42" s="276" t="s">
        <v>523</v>
      </c>
      <c r="U42" s="267" t="s">
        <v>524</v>
      </c>
      <c r="V42" s="276" t="s">
        <v>525</v>
      </c>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row>
    <row r="43" spans="1:166" s="283" customFormat="1" ht="105" customHeight="1" thickBot="1" thickTop="1">
      <c r="A43" s="278" t="str">
        <f>+'MAPA DE RIESGOS'!A37</f>
        <v>CI01117-P</v>
      </c>
      <c r="B43" s="278">
        <v>42874</v>
      </c>
      <c r="C43" s="279">
        <v>42909</v>
      </c>
      <c r="D43" s="279" t="str">
        <f>'MAPA DE RIESGOS'!B37</f>
        <v>GESTION DE RECURSOS FINANCIEROS (CONTABILIDAD) </v>
      </c>
      <c r="E43" s="279" t="str">
        <f>'MAPA DE RIESGOS'!C37</f>
        <v>QUE NO SE CUENTE CON EL DOCUMENTO FUENTE DE LA ENTIDAD BANCARIA QUE DA EVIDENCIA DE LA CONCILIACIÓN (EXTRACTO BANCARIO)  </v>
      </c>
      <c r="F43" s="281">
        <f>'MAPA DE RIESGOS'!D37</f>
        <v>3</v>
      </c>
      <c r="G43" s="281">
        <f>'MAPA DE RIESGOS'!E37</f>
        <v>2</v>
      </c>
      <c r="H43" s="276" t="s">
        <v>362</v>
      </c>
      <c r="I43" s="214">
        <v>42917</v>
      </c>
      <c r="J43" s="214">
        <v>42978</v>
      </c>
      <c r="K43" s="214" t="str">
        <f>IF(P43=100%,("T"),(IF(P43=0%,("SI"),("P"))))</f>
        <v>P</v>
      </c>
      <c r="L43" s="276" t="s">
        <v>363</v>
      </c>
      <c r="M43" s="277" t="s">
        <v>364</v>
      </c>
      <c r="N43" s="335">
        <v>19</v>
      </c>
      <c r="O43" s="335">
        <v>39</v>
      </c>
      <c r="P43" s="345">
        <f t="shared" si="1"/>
        <v>0.48717948717948717</v>
      </c>
      <c r="Q43" s="336" t="s">
        <v>484</v>
      </c>
      <c r="R43" s="229" t="s">
        <v>547</v>
      </c>
      <c r="S43" s="276" t="s">
        <v>522</v>
      </c>
      <c r="T43" s="276" t="s">
        <v>523</v>
      </c>
      <c r="U43" s="267" t="s">
        <v>524</v>
      </c>
      <c r="V43" s="276" t="s">
        <v>525</v>
      </c>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row>
    <row r="44" spans="1:166" s="283" customFormat="1" ht="87" customHeight="1" hidden="1" thickBot="1" thickTop="1">
      <c r="A44" s="278" t="str">
        <f>+'MAPA DE RIESGOS'!A38</f>
        <v>CI01217-P</v>
      </c>
      <c r="B44" s="278">
        <v>42874</v>
      </c>
      <c r="C44" s="279">
        <v>42909</v>
      </c>
      <c r="D44" s="279" t="str">
        <f>'MAPA DE RIESGOS'!B38</f>
        <v>GESTION DE RECURSOS FINANCIEROS (CONTABILIDAD) </v>
      </c>
      <c r="E44" s="279" t="str">
        <f>'MAPA DE RIESGOS'!C38</f>
        <v>INCUMPLIMIENTO DEL INSTRUCTIVO ESTABLECIDO PARA EL MANEJO DEL ARCHIVO DE GESTIÓN  </v>
      </c>
      <c r="F44" s="281">
        <f>'MAPA DE RIESGOS'!D38</f>
        <v>3</v>
      </c>
      <c r="G44" s="281">
        <f>'MAPA DE RIESGOS'!E38</f>
        <v>2</v>
      </c>
      <c r="H44" s="276" t="s">
        <v>369</v>
      </c>
      <c r="I44" s="214">
        <v>42917</v>
      </c>
      <c r="J44" s="214">
        <v>42947</v>
      </c>
      <c r="K44" s="214" t="e">
        <f>IF(P44=100%,("T"),(IF(P44=0%,("SI"),("P"))))</f>
        <v>#DIV/0!</v>
      </c>
      <c r="L44" s="276" t="s">
        <v>370</v>
      </c>
      <c r="M44" s="277" t="s">
        <v>93</v>
      </c>
      <c r="N44" s="334"/>
      <c r="O44" s="335"/>
      <c r="P44" s="347" t="e">
        <f t="shared" si="1"/>
        <v>#DIV/0!</v>
      </c>
      <c r="Q44" s="336"/>
      <c r="R44" s="197"/>
      <c r="S44" s="276"/>
      <c r="T44" s="276"/>
      <c r="U44" s="267"/>
      <c r="V44" s="276"/>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row>
    <row r="45" spans="1:166" s="57" customFormat="1" ht="71.25" customHeight="1" thickBot="1" thickTop="1">
      <c r="A45" s="46" t="str">
        <f>+'MAPA DE RIESGOS'!A39</f>
        <v>CA00115-P</v>
      </c>
      <c r="B45" s="268">
        <v>42046</v>
      </c>
      <c r="C45" s="268">
        <v>42067</v>
      </c>
      <c r="D45" s="51" t="str">
        <f>'MAPA DE RIESGOS'!B39</f>
        <v>GESTION DE SERVICIOS ADMINISTRATIVOS</v>
      </c>
      <c r="E45" s="51" t="str">
        <f>'MAPA DE RIESGOS'!C39</f>
        <v>QUE NO SE TOMEN LAS ACCIONES DE MEJORA EN EL CUMPLIMIENTO DEL OBJETIVO DEL PROCESO </v>
      </c>
      <c r="F45" s="51">
        <f>'MAPA DE RIESGOS'!D39</f>
        <v>3</v>
      </c>
      <c r="G45" s="51">
        <f>'MAPA DE RIESGOS'!E39</f>
        <v>3</v>
      </c>
      <c r="H45" s="60" t="s">
        <v>149</v>
      </c>
      <c r="I45" s="44">
        <v>42067</v>
      </c>
      <c r="J45" s="44">
        <v>42139</v>
      </c>
      <c r="K45" s="44" t="str">
        <f aca="true" t="shared" si="3" ref="K45:K52">IF(P45=100%,("T"),(IF(P45=0%,("SI"),("P"))))</f>
        <v>SI</v>
      </c>
      <c r="L45" s="60" t="s">
        <v>129</v>
      </c>
      <c r="M45" s="127" t="s">
        <v>173</v>
      </c>
      <c r="N45" s="337">
        <v>0</v>
      </c>
      <c r="O45" s="337">
        <v>1</v>
      </c>
      <c r="P45" s="348">
        <f t="shared" si="1"/>
        <v>0</v>
      </c>
      <c r="Q45" s="337" t="s">
        <v>487</v>
      </c>
      <c r="R45" s="198" t="s">
        <v>548</v>
      </c>
      <c r="S45" s="358" t="s">
        <v>522</v>
      </c>
      <c r="T45" s="268" t="s">
        <v>523</v>
      </c>
      <c r="U45" s="268" t="s">
        <v>524</v>
      </c>
      <c r="V45" s="60" t="s">
        <v>525</v>
      </c>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row>
    <row r="46" spans="1:166" s="57" customFormat="1" ht="68.25" customHeight="1" thickBot="1" thickTop="1">
      <c r="A46" s="46" t="str">
        <f>+'MAPA DE RIESGOS'!A40</f>
        <v>CI04015-P</v>
      </c>
      <c r="B46" s="50">
        <v>42304</v>
      </c>
      <c r="C46" s="50">
        <v>42331</v>
      </c>
      <c r="D46" s="51" t="str">
        <f>'MAPA DE RIESGOS'!B40</f>
        <v>GESTION DE SERVICIOS ADMINISTRATIVOS (CALI)</v>
      </c>
      <c r="E46" s="51" t="str">
        <f>'MAPA DE RIESGOS'!C40</f>
        <v>Demora en los tramites y peticiones de los clientes externos</v>
      </c>
      <c r="F46" s="51">
        <f>'MAPA DE RIESGOS'!D40</f>
        <v>3</v>
      </c>
      <c r="G46" s="51">
        <f>'MAPA DE RIESGOS'!E40</f>
        <v>3</v>
      </c>
      <c r="H46" s="145" t="s">
        <v>218</v>
      </c>
      <c r="I46" s="44">
        <v>42331</v>
      </c>
      <c r="J46" s="44">
        <v>42460</v>
      </c>
      <c r="K46" s="44" t="str">
        <f t="shared" si="3"/>
        <v>SI</v>
      </c>
      <c r="L46" s="60" t="s">
        <v>129</v>
      </c>
      <c r="M46" s="127" t="s">
        <v>223</v>
      </c>
      <c r="N46" s="337">
        <v>0</v>
      </c>
      <c r="O46" s="337">
        <v>1</v>
      </c>
      <c r="P46" s="348">
        <f t="shared" si="1"/>
        <v>0</v>
      </c>
      <c r="Q46" s="337" t="s">
        <v>488</v>
      </c>
      <c r="R46" s="198" t="s">
        <v>548</v>
      </c>
      <c r="S46" s="358" t="s">
        <v>522</v>
      </c>
      <c r="T46" s="268" t="s">
        <v>523</v>
      </c>
      <c r="U46" s="268" t="s">
        <v>524</v>
      </c>
      <c r="V46" s="60" t="s">
        <v>525</v>
      </c>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row>
    <row r="47" spans="1:166" s="57" customFormat="1" ht="75" customHeight="1" thickBot="1" thickTop="1">
      <c r="A47" s="46" t="str">
        <f>+'MAPA DE RIESGOS'!A41</f>
        <v>CI03915-P</v>
      </c>
      <c r="B47" s="50">
        <v>42304</v>
      </c>
      <c r="C47" s="50">
        <v>42331</v>
      </c>
      <c r="D47" s="51" t="str">
        <f>'MAPA DE RIESGOS'!B41</f>
        <v>GESTION DE SERVICIOS ADMINISTRATIVOS (BUENAVENTURA) </v>
      </c>
      <c r="E47" s="51" t="str">
        <f>'MAPA DE RIESGOS'!C41</f>
        <v>PERDIDA DE INFORMACION, MANO DE OBRA, DAÑOS EN LOS EQUIPOS ELECTRICOS EN LA OFICINA DE BUENAVENTURA</v>
      </c>
      <c r="F47" s="51">
        <f>'MAPA DE RIESGOS'!D41</f>
        <v>3</v>
      </c>
      <c r="G47" s="51">
        <f>'MAPA DE RIESGOS'!E41</f>
        <v>2</v>
      </c>
      <c r="H47" s="60" t="s">
        <v>222</v>
      </c>
      <c r="I47" s="44">
        <v>42331</v>
      </c>
      <c r="J47" s="44">
        <v>42460</v>
      </c>
      <c r="K47" s="44" t="str">
        <f t="shared" si="3"/>
        <v>SI</v>
      </c>
      <c r="L47" s="60" t="s">
        <v>129</v>
      </c>
      <c r="M47" s="127" t="s">
        <v>223</v>
      </c>
      <c r="N47" s="337">
        <v>0</v>
      </c>
      <c r="O47" s="337">
        <v>1</v>
      </c>
      <c r="P47" s="348">
        <f t="shared" si="1"/>
        <v>0</v>
      </c>
      <c r="Q47" s="337" t="s">
        <v>489</v>
      </c>
      <c r="R47" s="198" t="s">
        <v>548</v>
      </c>
      <c r="S47" s="358" t="s">
        <v>522</v>
      </c>
      <c r="T47" s="268" t="s">
        <v>523</v>
      </c>
      <c r="U47" s="268" t="s">
        <v>524</v>
      </c>
      <c r="V47" s="60" t="s">
        <v>525</v>
      </c>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row>
    <row r="48" spans="1:166" s="57" customFormat="1" ht="77.25" customHeight="1" thickBot="1" thickTop="1">
      <c r="A48" s="46" t="str">
        <f>+'MAPA DE RIESGOS'!A42</f>
        <v>CA1917-P</v>
      </c>
      <c r="B48" s="50">
        <v>43031</v>
      </c>
      <c r="C48" s="50">
        <v>43083</v>
      </c>
      <c r="D48" s="51" t="str">
        <f>'MAPA DE RIESGOS'!B42</f>
        <v>GESTION DE SERVICIOS ADMINISTRATIVOS</v>
      </c>
      <c r="E48" s="51" t="str">
        <f>'MAPA DE RIESGOS'!C42</f>
        <v>PERDIDA DE LOS BIENES DE LA ENTIDAD </v>
      </c>
      <c r="F48" s="51">
        <f>'MAPA DE RIESGOS'!D42</f>
        <v>3</v>
      </c>
      <c r="G48" s="51">
        <f>'MAPA DE RIESGOS'!E42</f>
        <v>4</v>
      </c>
      <c r="H48" s="60" t="s">
        <v>468</v>
      </c>
      <c r="I48" s="44">
        <v>43101</v>
      </c>
      <c r="J48" s="44">
        <v>43189</v>
      </c>
      <c r="K48" s="44" t="s">
        <v>481</v>
      </c>
      <c r="L48" s="60" t="s">
        <v>129</v>
      </c>
      <c r="M48" s="127" t="s">
        <v>469</v>
      </c>
      <c r="N48" s="337">
        <v>0</v>
      </c>
      <c r="O48" s="337">
        <v>1</v>
      </c>
      <c r="P48" s="348">
        <f t="shared" si="1"/>
        <v>0</v>
      </c>
      <c r="Q48" s="338" t="s">
        <v>490</v>
      </c>
      <c r="R48" s="198" t="s">
        <v>548</v>
      </c>
      <c r="S48" s="358" t="s">
        <v>522</v>
      </c>
      <c r="T48" s="268" t="s">
        <v>523</v>
      </c>
      <c r="U48" s="268" t="s">
        <v>524</v>
      </c>
      <c r="V48" s="60" t="s">
        <v>525</v>
      </c>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row>
    <row r="49" spans="1:22" s="211" customFormat="1" ht="84" customHeight="1" thickBot="1" thickTop="1">
      <c r="A49" s="52" t="str">
        <f>+'MAPA DE RIESGOS'!A43</f>
        <v>CA00915-P</v>
      </c>
      <c r="B49" s="36">
        <v>42048</v>
      </c>
      <c r="C49" s="37">
        <v>42067</v>
      </c>
      <c r="D49" s="38" t="str">
        <f>'MAPA DE RIESGOS'!B43</f>
        <v>GESTION DE BIENES TRANSFERIDOS</v>
      </c>
      <c r="E49" s="38" t="str">
        <f>'MAPA DE RIESGOS'!C43</f>
        <v>POSIBLE INCUMPLIMIENTO DE LA NORMATIVIDAD NTCGP 1000:2009 NUMERAL 4,2,4 (CONTROL DE REGISTROS) </v>
      </c>
      <c r="F49" s="38">
        <f>'MAPA DE RIESGOS'!D43</f>
        <v>3</v>
      </c>
      <c r="G49" s="38">
        <f>'MAPA DE RIESGOS'!E43</f>
        <v>3</v>
      </c>
      <c r="H49" s="38" t="s">
        <v>161</v>
      </c>
      <c r="I49" s="40">
        <v>42095</v>
      </c>
      <c r="J49" s="40">
        <v>42369</v>
      </c>
      <c r="K49" s="40" t="str">
        <f t="shared" si="3"/>
        <v>P</v>
      </c>
      <c r="L49" s="38" t="s">
        <v>177</v>
      </c>
      <c r="M49" s="39" t="s">
        <v>175</v>
      </c>
      <c r="N49" s="295">
        <v>0.95</v>
      </c>
      <c r="O49" s="339">
        <v>1</v>
      </c>
      <c r="P49" s="351">
        <f t="shared" si="1"/>
        <v>0.95</v>
      </c>
      <c r="Q49" s="296" t="s">
        <v>505</v>
      </c>
      <c r="R49" s="304" t="s">
        <v>549</v>
      </c>
      <c r="S49" s="37" t="s">
        <v>522</v>
      </c>
      <c r="T49" s="37" t="s">
        <v>523</v>
      </c>
      <c r="U49" s="37" t="s">
        <v>524</v>
      </c>
      <c r="V49" s="37" t="s">
        <v>525</v>
      </c>
    </row>
    <row r="50" spans="1:22" s="211" customFormat="1" ht="87" customHeight="1" thickBot="1" thickTop="1">
      <c r="A50" s="52" t="str">
        <f>+'MAPA DE RIESGOS'!A44</f>
        <v>CA01015-P</v>
      </c>
      <c r="B50" s="36">
        <v>42048</v>
      </c>
      <c r="C50" s="37">
        <v>42067</v>
      </c>
      <c r="D50" s="38" t="str">
        <f>'MAPA DE RIESGOS'!B44</f>
        <v>GESTION DE BIENES TRANSFERIDOS</v>
      </c>
      <c r="E50" s="38" t="str">
        <f>'MAPA DE RIESGOS'!C44</f>
        <v>POSIBLE INCUMPLIMIENTO DE LA NORMATIVIDAD NTCGP 1000: 2009 4,2,3 (CONTROL DE DOCUMENTOS) </v>
      </c>
      <c r="F50" s="38">
        <f>'MAPA DE RIESGOS'!D44</f>
        <v>3</v>
      </c>
      <c r="G50" s="38">
        <f>'MAPA DE RIESGOS'!E44</f>
        <v>3</v>
      </c>
      <c r="H50" s="38" t="s">
        <v>162</v>
      </c>
      <c r="I50" s="40">
        <v>42067</v>
      </c>
      <c r="J50" s="40">
        <v>42185</v>
      </c>
      <c r="K50" s="40" t="str">
        <f t="shared" si="3"/>
        <v>P</v>
      </c>
      <c r="L50" s="38" t="s">
        <v>177</v>
      </c>
      <c r="M50" s="39" t="s">
        <v>176</v>
      </c>
      <c r="N50" s="295">
        <v>12.42</v>
      </c>
      <c r="O50" s="295">
        <v>18</v>
      </c>
      <c r="P50" s="351">
        <f t="shared" si="1"/>
        <v>0.69</v>
      </c>
      <c r="Q50" s="296" t="s">
        <v>506</v>
      </c>
      <c r="R50" s="199" t="s">
        <v>550</v>
      </c>
      <c r="S50" s="37" t="s">
        <v>522</v>
      </c>
      <c r="T50" s="37" t="s">
        <v>523</v>
      </c>
      <c r="U50" s="37" t="s">
        <v>524</v>
      </c>
      <c r="V50" s="37" t="s">
        <v>525</v>
      </c>
    </row>
    <row r="51" spans="1:22" s="211" customFormat="1" ht="70.5" customHeight="1" thickBot="1" thickTop="1">
      <c r="A51" s="52" t="str">
        <f>+'MAPA DE RIESGOS'!A45</f>
        <v>CA01315-P</v>
      </c>
      <c r="B51" s="36">
        <v>42048</v>
      </c>
      <c r="C51" s="37">
        <v>42067</v>
      </c>
      <c r="D51" s="38" t="str">
        <f>'MAPA DE RIESGOS'!B45</f>
        <v>GESTION DE BIENES TRANSFERIDOS</v>
      </c>
      <c r="E51" s="38" t="str">
        <f>'MAPA DE RIESGOS'!C45</f>
        <v>QUE NO SE TOMEN LAS ACCIONES DE MEJORA EN EL CUMPLIMIENTO DEL OBJETIVO DEL PROCESO </v>
      </c>
      <c r="F51" s="38">
        <f>'MAPA DE RIESGOS'!D45</f>
        <v>3</v>
      </c>
      <c r="G51" s="38">
        <f>'MAPA DE RIESGOS'!E45</f>
        <v>2</v>
      </c>
      <c r="H51" s="38" t="s">
        <v>149</v>
      </c>
      <c r="I51" s="40">
        <v>42067</v>
      </c>
      <c r="J51" s="40">
        <v>42139</v>
      </c>
      <c r="K51" s="40" t="str">
        <f t="shared" si="3"/>
        <v>P</v>
      </c>
      <c r="L51" s="38" t="s">
        <v>177</v>
      </c>
      <c r="M51" s="39" t="s">
        <v>112</v>
      </c>
      <c r="N51" s="295">
        <v>0.1</v>
      </c>
      <c r="O51" s="295">
        <v>1</v>
      </c>
      <c r="P51" s="351">
        <f t="shared" si="1"/>
        <v>0.1</v>
      </c>
      <c r="Q51" s="296" t="s">
        <v>511</v>
      </c>
      <c r="R51" s="304" t="s">
        <v>550</v>
      </c>
      <c r="S51" s="37" t="s">
        <v>522</v>
      </c>
      <c r="T51" s="37" t="s">
        <v>523</v>
      </c>
      <c r="U51" s="37" t="s">
        <v>524</v>
      </c>
      <c r="V51" s="37" t="s">
        <v>525</v>
      </c>
    </row>
    <row r="52" spans="1:22" s="211" customFormat="1" ht="84" customHeight="1" thickBot="1" thickTop="1">
      <c r="A52" s="52" t="str">
        <f>+'MAPA DE RIESGOS'!A46</f>
        <v>CA01817-P</v>
      </c>
      <c r="B52" s="156">
        <v>42801</v>
      </c>
      <c r="C52" s="157">
        <v>42821</v>
      </c>
      <c r="D52" s="38" t="str">
        <f>'MAPA DE RIESGOS'!B46</f>
        <v>GESTION DE BIENES TRANSFERIDOS</v>
      </c>
      <c r="E52" s="38" t="str">
        <f>'MAPA DE RIESGOS'!C46</f>
        <v>QUE NO SE DE UN CORRECTO FUNCIONAMIENTO DEL SISTEMA DE GESTIÓN </v>
      </c>
      <c r="F52" s="38">
        <f>'MAPA DE RIESGOS'!D46</f>
        <v>3</v>
      </c>
      <c r="G52" s="38">
        <f>'MAPA DE RIESGOS'!E46</f>
        <v>3</v>
      </c>
      <c r="H52" s="38" t="s">
        <v>305</v>
      </c>
      <c r="I52" s="40">
        <v>42824</v>
      </c>
      <c r="J52" s="40">
        <v>43008</v>
      </c>
      <c r="K52" s="40" t="str">
        <f t="shared" si="3"/>
        <v>P</v>
      </c>
      <c r="L52" s="38" t="s">
        <v>177</v>
      </c>
      <c r="M52" s="39" t="s">
        <v>112</v>
      </c>
      <c r="N52" s="295">
        <v>12.42</v>
      </c>
      <c r="O52" s="295">
        <v>18</v>
      </c>
      <c r="P52" s="351">
        <f>+N52/O52</f>
        <v>0.69</v>
      </c>
      <c r="Q52" s="296" t="s">
        <v>506</v>
      </c>
      <c r="R52" s="199" t="s">
        <v>550</v>
      </c>
      <c r="S52" s="37" t="s">
        <v>522</v>
      </c>
      <c r="T52" s="37" t="s">
        <v>523</v>
      </c>
      <c r="U52" s="37" t="s">
        <v>524</v>
      </c>
      <c r="V52" s="37" t="s">
        <v>525</v>
      </c>
    </row>
    <row r="53" spans="1:22" s="211" customFormat="1" ht="70.5" customHeight="1" thickBot="1" thickTop="1">
      <c r="A53" s="294" t="str">
        <f>+'MAPA DE RIESGOS'!A47</f>
        <v>CI02117-P</v>
      </c>
      <c r="B53" s="260">
        <v>42907</v>
      </c>
      <c r="C53" s="260">
        <v>42991</v>
      </c>
      <c r="D53" s="257" t="str">
        <f>'MAPA DE RIESGOS'!B47</f>
        <v>GESTION DE PRESTACIONES ECONOMICAS</v>
      </c>
      <c r="E53" s="257" t="str">
        <f>'MAPA DE RIESGOS'!C47</f>
        <v>QUE NO SE ESTABLEZCAN LOS RIESGOS INHERENTES AL PROCESO </v>
      </c>
      <c r="F53" s="257">
        <f>'MAPA DE RIESGOS'!D47</f>
        <v>3</v>
      </c>
      <c r="G53" s="257">
        <f>'MAPA DE RIESGOS'!E47</f>
        <v>2</v>
      </c>
      <c r="H53" s="257" t="s">
        <v>470</v>
      </c>
      <c r="I53" s="261">
        <v>43008</v>
      </c>
      <c r="J53" s="261">
        <v>42990</v>
      </c>
      <c r="K53" s="261" t="s">
        <v>471</v>
      </c>
      <c r="L53" s="261" t="s">
        <v>472</v>
      </c>
      <c r="M53" s="262" t="s">
        <v>146</v>
      </c>
      <c r="N53" s="340">
        <v>0.7</v>
      </c>
      <c r="O53" s="341">
        <v>1</v>
      </c>
      <c r="P53" s="352">
        <f t="shared" si="1"/>
        <v>0.7</v>
      </c>
      <c r="Q53" s="356" t="s">
        <v>507</v>
      </c>
      <c r="R53" s="249" t="s">
        <v>551</v>
      </c>
      <c r="S53" s="250" t="s">
        <v>522</v>
      </c>
      <c r="T53" s="250" t="s">
        <v>523</v>
      </c>
      <c r="U53" s="250" t="s">
        <v>524</v>
      </c>
      <c r="V53" s="250" t="s">
        <v>525</v>
      </c>
    </row>
    <row r="54" spans="1:166" s="283" customFormat="1" ht="157.5" customHeight="1" thickBot="1" thickTop="1">
      <c r="A54" s="274" t="str">
        <f>+'MAPA DE RIESGOS'!A48</f>
        <v>CI00717-P</v>
      </c>
      <c r="B54" s="273">
        <v>42815</v>
      </c>
      <c r="C54" s="273">
        <v>42843</v>
      </c>
      <c r="D54" s="297" t="str">
        <f>'MAPA DE RIESGOS'!B48</f>
        <v>ASISTENCIA JURIDICA </v>
      </c>
      <c r="E54" s="297" t="str">
        <f>'MAPA DE RIESGOS'!C48</f>
        <v>QUE NO SE PUEDA VERIFICAR LAS EVIDENCIAS EN LA AUDITORIA POR PARTE DE LA OFICINA DE  CONTROL INTRERNO Y CONLLEVE A UNA NO CONFORMIDAD DEL PROCESO ASISTENCIA JURIDICA </v>
      </c>
      <c r="F54" s="297">
        <f>'MAPA DE RIESGOS'!D48</f>
        <v>3</v>
      </c>
      <c r="G54" s="297">
        <f>'MAPA DE RIESGOS'!E48</f>
        <v>3</v>
      </c>
      <c r="H54" s="297" t="s">
        <v>473</v>
      </c>
      <c r="I54" s="273">
        <v>42843</v>
      </c>
      <c r="J54" s="273">
        <v>42916</v>
      </c>
      <c r="K54" s="271" t="s">
        <v>474</v>
      </c>
      <c r="L54" s="271" t="s">
        <v>316</v>
      </c>
      <c r="M54" s="272" t="s">
        <v>475</v>
      </c>
      <c r="N54" s="342">
        <v>716</v>
      </c>
      <c r="O54" s="342">
        <v>1036</v>
      </c>
      <c r="P54" s="353">
        <f>+N54/O54</f>
        <v>0.6911196911196911</v>
      </c>
      <c r="Q54" s="331" t="s">
        <v>504</v>
      </c>
      <c r="R54" s="367" t="s">
        <v>552</v>
      </c>
      <c r="S54" s="274" t="s">
        <v>522</v>
      </c>
      <c r="T54" s="274" t="s">
        <v>523</v>
      </c>
      <c r="U54" s="273" t="s">
        <v>524</v>
      </c>
      <c r="V54" s="274" t="s">
        <v>525</v>
      </c>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row>
    <row r="55" spans="1:166" s="283" customFormat="1" ht="93.75" customHeight="1" thickBot="1" thickTop="1">
      <c r="A55" s="300" t="str">
        <f>+'MAPA DE RIESGOS'!A49</f>
        <v>CA1217-P</v>
      </c>
      <c r="B55" s="239">
        <v>43033</v>
      </c>
      <c r="C55" s="239">
        <v>43081</v>
      </c>
      <c r="D55" s="300" t="str">
        <f>+'MAPA DE RIESGOS'!B49</f>
        <v>SEGUIMIENTO Y EVALUACION INDEPENDIENTE </v>
      </c>
      <c r="E55" s="300" t="str">
        <f>+'MAPA DE RIESGOS'!C49</f>
        <v>NO CUMPLIMIENTO DEL QUE HACER DEL PROCESO Y OFICINA DE CONTROL INTERNO  </v>
      </c>
      <c r="F55" s="300">
        <f>+'MAPA DE RIESGOS'!D49</f>
        <v>4</v>
      </c>
      <c r="G55" s="300">
        <f>+'MAPA DE RIESGOS'!E49</f>
        <v>4</v>
      </c>
      <c r="H55" s="300" t="s">
        <v>441</v>
      </c>
      <c r="I55" s="239">
        <v>43101</v>
      </c>
      <c r="J55" s="239">
        <v>43189</v>
      </c>
      <c r="K55" s="230" t="s">
        <v>480</v>
      </c>
      <c r="L55" s="230" t="s">
        <v>442</v>
      </c>
      <c r="M55" s="300" t="s">
        <v>300</v>
      </c>
      <c r="N55" s="343">
        <v>0.5</v>
      </c>
      <c r="O55" s="343">
        <v>1</v>
      </c>
      <c r="P55" s="354">
        <f t="shared" si="1"/>
        <v>0.5</v>
      </c>
      <c r="Q55" s="344" t="s">
        <v>500</v>
      </c>
      <c r="R55" s="301" t="s">
        <v>553</v>
      </c>
      <c r="S55" s="300" t="s">
        <v>522</v>
      </c>
      <c r="T55" s="300" t="s">
        <v>523</v>
      </c>
      <c r="U55" s="239" t="s">
        <v>524</v>
      </c>
      <c r="V55" s="300" t="s">
        <v>556</v>
      </c>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row>
    <row r="56" spans="1:166" s="283" customFormat="1" ht="88.5" customHeight="1" thickBot="1" thickTop="1">
      <c r="A56" s="300" t="str">
        <f>+'MAPA DE RIESGOS'!A50</f>
        <v>CA1417-P</v>
      </c>
      <c r="B56" s="239">
        <v>43033</v>
      </c>
      <c r="C56" s="239">
        <v>43081</v>
      </c>
      <c r="D56" s="300" t="str">
        <f>+'MAPA DE RIESGOS'!B50</f>
        <v>SEGUIMIENTO Y EVALUACION INDEPENDIENTE </v>
      </c>
      <c r="E56" s="300" t="str">
        <f>+'MAPA DE RIESGOS'!C50</f>
        <v>INCUMPLIMIENTO A LA NORMAS DE GESTIÓN DOCUMENTAL  </v>
      </c>
      <c r="F56" s="300">
        <f>+'MAPA DE RIESGOS'!D50</f>
        <v>3</v>
      </c>
      <c r="G56" s="300">
        <f>+'MAPA DE RIESGOS'!E50</f>
        <v>3</v>
      </c>
      <c r="H56" s="300" t="s">
        <v>447</v>
      </c>
      <c r="I56" s="239">
        <v>43101</v>
      </c>
      <c r="J56" s="239">
        <v>43189</v>
      </c>
      <c r="K56" s="230" t="s">
        <v>480</v>
      </c>
      <c r="L56" s="230" t="s">
        <v>442</v>
      </c>
      <c r="M56" s="300" t="s">
        <v>448</v>
      </c>
      <c r="N56" s="343">
        <v>0.5</v>
      </c>
      <c r="O56" s="343">
        <v>1</v>
      </c>
      <c r="P56" s="354">
        <f t="shared" si="1"/>
        <v>0.5</v>
      </c>
      <c r="Q56" s="344" t="s">
        <v>501</v>
      </c>
      <c r="R56" s="301" t="s">
        <v>554</v>
      </c>
      <c r="S56" s="300" t="s">
        <v>522</v>
      </c>
      <c r="T56" s="300" t="s">
        <v>523</v>
      </c>
      <c r="U56" s="239" t="s">
        <v>524</v>
      </c>
      <c r="V56" s="300" t="s">
        <v>557</v>
      </c>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row>
    <row r="57" spans="1:166" s="283" customFormat="1" ht="84.75" customHeight="1" thickBot="1" thickTop="1">
      <c r="A57" s="300" t="str">
        <f>+'MAPA DE RIESGOS'!A51</f>
        <v>CA1517-P</v>
      </c>
      <c r="B57" s="239">
        <v>43033</v>
      </c>
      <c r="C57" s="239">
        <v>43081</v>
      </c>
      <c r="D57" s="300" t="str">
        <f>+'MAPA DE RIESGOS'!B51</f>
        <v>SEGUIMIENTO Y EVALUACION INDEPENDIENTE </v>
      </c>
      <c r="E57" s="300" t="str">
        <f>+'MAPA DE RIESGOS'!C51</f>
        <v>INCUMPLIMIENTO A LA NORMAS DE GESTIÓN DOCUMENTAL  </v>
      </c>
      <c r="F57" s="300">
        <f>+'MAPA DE RIESGOS'!D51</f>
        <v>3</v>
      </c>
      <c r="G57" s="300">
        <f>+'MAPA DE RIESGOS'!E51</f>
        <v>3</v>
      </c>
      <c r="H57" s="300" t="s">
        <v>447</v>
      </c>
      <c r="I57" s="239">
        <v>43101</v>
      </c>
      <c r="J57" s="239">
        <v>43189</v>
      </c>
      <c r="K57" s="230" t="s">
        <v>480</v>
      </c>
      <c r="L57" s="230" t="s">
        <v>442</v>
      </c>
      <c r="M57" s="300" t="s">
        <v>448</v>
      </c>
      <c r="N57" s="343">
        <v>0.5</v>
      </c>
      <c r="O57" s="343">
        <v>1</v>
      </c>
      <c r="P57" s="354">
        <f t="shared" si="1"/>
        <v>0.5</v>
      </c>
      <c r="Q57" s="344" t="s">
        <v>501</v>
      </c>
      <c r="R57" s="301" t="s">
        <v>554</v>
      </c>
      <c r="S57" s="300" t="s">
        <v>522</v>
      </c>
      <c r="T57" s="300" t="s">
        <v>523</v>
      </c>
      <c r="U57" s="239" t="s">
        <v>524</v>
      </c>
      <c r="V57" s="300" t="s">
        <v>557</v>
      </c>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row>
    <row r="58" spans="1:166" s="283" customFormat="1" ht="87" customHeight="1" thickBot="1" thickTop="1">
      <c r="A58" s="300" t="str">
        <f>+'MAPA DE RIESGOS'!A52</f>
        <v>CA1617-P</v>
      </c>
      <c r="B58" s="239">
        <v>43033</v>
      </c>
      <c r="C58" s="239">
        <v>43081</v>
      </c>
      <c r="D58" s="300" t="str">
        <f>+'MAPA DE RIESGOS'!B52</f>
        <v>SEGUIMIENTO Y EVALUACION INDEPENDIENTE </v>
      </c>
      <c r="E58" s="300" t="str">
        <f>+'MAPA DE RIESGOS'!C52</f>
        <v>INCUMPLIMIENTO A LA NORMA  NTCGP:1000-2009 e ISO -9001-2008.</v>
      </c>
      <c r="F58" s="300">
        <f>+'MAPA DE RIESGOS'!D52</f>
        <v>3</v>
      </c>
      <c r="G58" s="300">
        <f>+'MAPA DE RIESGOS'!E52</f>
        <v>3</v>
      </c>
      <c r="H58" s="300" t="s">
        <v>452</v>
      </c>
      <c r="I58" s="239">
        <v>43101</v>
      </c>
      <c r="J58" s="239">
        <v>43189</v>
      </c>
      <c r="K58" s="230" t="s">
        <v>480</v>
      </c>
      <c r="L58" s="230" t="s">
        <v>442</v>
      </c>
      <c r="M58" s="300" t="s">
        <v>453</v>
      </c>
      <c r="N58" s="343">
        <v>0.5</v>
      </c>
      <c r="O58" s="343">
        <v>1</v>
      </c>
      <c r="P58" s="354">
        <f t="shared" si="1"/>
        <v>0.5</v>
      </c>
      <c r="Q58" s="344" t="s">
        <v>502</v>
      </c>
      <c r="R58" s="301" t="s">
        <v>554</v>
      </c>
      <c r="S58" s="300" t="s">
        <v>522</v>
      </c>
      <c r="T58" s="300" t="s">
        <v>523</v>
      </c>
      <c r="U58" s="239" t="s">
        <v>524</v>
      </c>
      <c r="V58" s="300" t="s">
        <v>557</v>
      </c>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row>
    <row r="59" spans="1:166" s="283" customFormat="1" ht="93.75" customHeight="1" thickBot="1" thickTop="1">
      <c r="A59" s="300" t="str">
        <f>+'MAPA DE RIESGOS'!A53</f>
        <v>CA1717-P</v>
      </c>
      <c r="B59" s="239">
        <v>43033</v>
      </c>
      <c r="C59" s="239">
        <v>43081</v>
      </c>
      <c r="D59" s="300" t="str">
        <f>+'MAPA DE RIESGOS'!B53</f>
        <v>SEGUIMIENTO Y EVALUACION INDEPENDIENTE </v>
      </c>
      <c r="E59" s="300" t="str">
        <f>+'MAPA DE RIESGOS'!C53</f>
        <v>NO MEDIR LAS ACTIVIDADES DE EFICIENCIA Y EFICACIA DE DESARROLLO DEL PROCESO </v>
      </c>
      <c r="F59" s="300">
        <v>3</v>
      </c>
      <c r="G59" s="300">
        <v>3</v>
      </c>
      <c r="H59" s="300" t="s">
        <v>460</v>
      </c>
      <c r="I59" s="239">
        <v>43101</v>
      </c>
      <c r="J59" s="239">
        <v>43189</v>
      </c>
      <c r="K59" s="230" t="s">
        <v>480</v>
      </c>
      <c r="L59" s="230" t="s">
        <v>442</v>
      </c>
      <c r="M59" s="300" t="s">
        <v>459</v>
      </c>
      <c r="N59" s="343">
        <v>1</v>
      </c>
      <c r="O59" s="343">
        <v>1</v>
      </c>
      <c r="P59" s="354">
        <f t="shared" si="1"/>
        <v>1</v>
      </c>
      <c r="Q59" s="344" t="s">
        <v>503</v>
      </c>
      <c r="R59" s="301" t="s">
        <v>554</v>
      </c>
      <c r="S59" s="300" t="s">
        <v>522</v>
      </c>
      <c r="T59" s="300" t="s">
        <v>523</v>
      </c>
      <c r="U59" s="239" t="s">
        <v>524</v>
      </c>
      <c r="V59" s="300" t="s">
        <v>557</v>
      </c>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c r="FG59" s="211"/>
      <c r="FH59" s="211"/>
      <c r="FI59" s="211"/>
      <c r="FJ59" s="211"/>
    </row>
    <row r="60" ht="13.5" thickTop="1"/>
  </sheetData>
  <sheetProtection/>
  <protectedRanges>
    <protectedRange password="EFB0" sqref="N51:O53 Q51:Q53" name="Rango1_32_1_2_1_1_1"/>
    <protectedRange password="EFB0" sqref="R9:R10" name="Rango1_7_12_1_1_1"/>
    <protectedRange password="EFB0" sqref="R13 R15" name="Rango1_7_12_2_1_1"/>
    <protectedRange password="EFB0" sqref="R34" name="Rango1_8_1_3_1_1_1"/>
    <protectedRange password="EFB0" sqref="Q34:Q35" name="Rango1_8_1_3_1_1_2"/>
  </protectedRanges>
  <mergeCells count="58">
    <mergeCell ref="T9:T10"/>
    <mergeCell ref="U9:U10"/>
    <mergeCell ref="V9:V10"/>
    <mergeCell ref="A22:A25"/>
    <mergeCell ref="B22:B25"/>
    <mergeCell ref="F22:F25"/>
    <mergeCell ref="C22:C25"/>
    <mergeCell ref="E22:E25"/>
    <mergeCell ref="D22:D25"/>
    <mergeCell ref="A9:A10"/>
    <mergeCell ref="H7:H8"/>
    <mergeCell ref="E7:E8"/>
    <mergeCell ref="F7:G7"/>
    <mergeCell ref="E9:E10"/>
    <mergeCell ref="A37:A38"/>
    <mergeCell ref="B37:B38"/>
    <mergeCell ref="C37:C38"/>
    <mergeCell ref="D37:D38"/>
    <mergeCell ref="E37:E38"/>
    <mergeCell ref="C9:C10"/>
    <mergeCell ref="Q9:Q10"/>
    <mergeCell ref="R9:R10"/>
    <mergeCell ref="S9:S10"/>
    <mergeCell ref="B9:B10"/>
    <mergeCell ref="F9:F10"/>
    <mergeCell ref="D3:T4"/>
    <mergeCell ref="A5:C5"/>
    <mergeCell ref="D5:L5"/>
    <mergeCell ref="M5:T5"/>
    <mergeCell ref="M7:M8"/>
    <mergeCell ref="R7:R8"/>
    <mergeCell ref="P7:P8"/>
    <mergeCell ref="U5:V5"/>
    <mergeCell ref="A7:A8"/>
    <mergeCell ref="B7:B8"/>
    <mergeCell ref="C7:C8"/>
    <mergeCell ref="D7:D8"/>
    <mergeCell ref="I7:I8"/>
    <mergeCell ref="L7:L8"/>
    <mergeCell ref="N7:N8"/>
    <mergeCell ref="D9:D10"/>
    <mergeCell ref="G22:G25"/>
    <mergeCell ref="U1:V4"/>
    <mergeCell ref="J7:J8"/>
    <mergeCell ref="Q7:Q8"/>
    <mergeCell ref="A1:C4"/>
    <mergeCell ref="D1:T2"/>
    <mergeCell ref="V7:V8"/>
    <mergeCell ref="O7:O8"/>
    <mergeCell ref="U7:U8"/>
    <mergeCell ref="G37:G38"/>
    <mergeCell ref="O9:O10"/>
    <mergeCell ref="P9:P10"/>
    <mergeCell ref="F37:F38"/>
    <mergeCell ref="N9:N10"/>
    <mergeCell ref="G9:G10"/>
    <mergeCell ref="L9:L10"/>
    <mergeCell ref="M9:M1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2018-10-30T14:47:32Z</dcterms:modified>
  <cp:category/>
  <cp:version/>
  <cp:contentType/>
  <cp:contentStatus/>
</cp:coreProperties>
</file>